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\Documents\PĀRVALDES IEPIRKUMI\2019\Krastmala\"/>
    </mc:Choice>
  </mc:AlternateContent>
  <bookViews>
    <workbookView xWindow="0" yWindow="0" windowWidth="28800" windowHeight="12435" activeTab="2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1" l="1"/>
  <c r="H19" i="1" s="1"/>
  <c r="E41" i="3" l="1"/>
  <c r="E40" i="3"/>
  <c r="E37" i="3"/>
  <c r="E36" i="3"/>
  <c r="E35" i="3"/>
  <c r="E34" i="3"/>
  <c r="E30" i="3"/>
  <c r="E29" i="3"/>
  <c r="E28" i="3"/>
  <c r="E25" i="3"/>
  <c r="E24" i="3"/>
  <c r="E22" i="3"/>
  <c r="E21" i="3"/>
  <c r="E20" i="3"/>
  <c r="E19" i="3"/>
  <c r="E18" i="3"/>
  <c r="E17" i="3"/>
  <c r="E16" i="3"/>
  <c r="E13" i="3"/>
  <c r="E29" i="2"/>
  <c r="E27" i="2"/>
  <c r="E26" i="2"/>
  <c r="E25" i="2"/>
</calcChain>
</file>

<file path=xl/sharedStrings.xml><?xml version="1.0" encoding="utf-8"?>
<sst xmlns="http://schemas.openxmlformats.org/spreadsheetml/2006/main" count="214" uniqueCount="127">
  <si>
    <t xml:space="preserve">Nr. p/k </t>
  </si>
  <si>
    <t xml:space="preserve">Specifikāciju punkts </t>
  </si>
  <si>
    <t>Darba nosaukums</t>
  </si>
  <si>
    <t>Mērv.</t>
  </si>
  <si>
    <t xml:space="preserve">Projekta kopējais apjoms </t>
  </si>
  <si>
    <t>1.</t>
  </si>
  <si>
    <t>1. Sagatavošanas darbi</t>
  </si>
  <si>
    <t>1.1.</t>
  </si>
  <si>
    <t>Mobilizācija/demobilizācija, būvlaukuma sagatavošana</t>
  </si>
  <si>
    <t>KS</t>
  </si>
  <si>
    <t>1.2.</t>
  </si>
  <si>
    <t>Asu nospraušana, uzmērīšanas darbi, gala uzmērījums.</t>
  </si>
  <si>
    <t>1.3.</t>
  </si>
  <si>
    <t>Esošu akmeņu novākšana gar upes krastu nostiprinājuma izbūves joslā un esošo dz/b kastu aizpildīšana ar šiem akmeņiem.</t>
  </si>
  <si>
    <r>
      <t>m</t>
    </r>
    <r>
      <rPr>
        <vertAlign val="superscript"/>
        <sz val="10"/>
        <color indexed="8"/>
        <rFont val="Times New Roman"/>
        <family val="1"/>
        <charset val="186"/>
      </rPr>
      <t>3</t>
    </r>
  </si>
  <si>
    <t>1.4.</t>
  </si>
  <si>
    <t>Esošu dzelzsbetona elementu/plātņu demoztāža Hvid.=300</t>
  </si>
  <si>
    <r>
      <t>m</t>
    </r>
    <r>
      <rPr>
        <vertAlign val="superscript"/>
        <sz val="10"/>
        <color indexed="8"/>
        <rFont val="Times New Roman"/>
        <family val="1"/>
        <charset val="186"/>
      </rPr>
      <t>2</t>
    </r>
  </si>
  <si>
    <t>1.5.</t>
  </si>
  <si>
    <t>Atsevišķu krūmu izciršana</t>
  </si>
  <si>
    <t>gab.</t>
  </si>
  <si>
    <t>1.6.</t>
  </si>
  <si>
    <t>Detalizētu darba rasējumu izstrāde</t>
  </si>
  <si>
    <t>2.</t>
  </si>
  <si>
    <t>2. Nostiprināšanas darbi</t>
  </si>
  <si>
    <t xml:space="preserve"> 2.1.</t>
  </si>
  <si>
    <t>Grunts norakšana nogāzes nostiprinājuma pēdas izveidošanai, tai skaitā augu zemes noņemšana, izvesšana.</t>
  </si>
  <si>
    <t>m³</t>
  </si>
  <si>
    <t xml:space="preserve"> 2.2</t>
  </si>
  <si>
    <r>
      <t>Filtrējošas gruts piebēršana nostiprinājuma kodola izveidošanai, to pievedot ar autotransportu un  ieberot vietā ar ekskavatoru (k</t>
    </r>
    <r>
      <rPr>
        <vertAlign val="subscript"/>
        <sz val="10"/>
        <color indexed="8"/>
        <rFont val="Times New Roman"/>
        <family val="1"/>
        <charset val="186"/>
      </rPr>
      <t>filt.</t>
    </r>
    <r>
      <rPr>
        <sz val="10"/>
        <color indexed="8"/>
        <rFont val="Times New Roman"/>
        <family val="1"/>
        <charset val="186"/>
      </rPr>
      <t>&gt;1), tai skaitā nogāzes planēšana pirms ģeotekstila ieklāšanas.</t>
    </r>
  </si>
  <si>
    <t xml:space="preserve"> 2.3</t>
  </si>
  <si>
    <t>Ģeotekstīla ieklāšana</t>
  </si>
  <si>
    <t xml:space="preserve"> 2.4</t>
  </si>
  <si>
    <t>Šķembu aizsargslāņa virs ģeotekstīla izveidošana atbilstoši rasējumos norādītajiem slāņu biezumiem</t>
  </si>
  <si>
    <t xml:space="preserve"> 2.5</t>
  </si>
  <si>
    <t>Laukakmeņu sekundārās nostiprinājuma kārtas izveidošana h=400</t>
  </si>
  <si>
    <t xml:space="preserve"> 2.6</t>
  </si>
  <si>
    <t>Laukakmeņu primārās nostiprinājuma kārtas izveidošana h=600</t>
  </si>
  <si>
    <t xml:space="preserve"> 2.7</t>
  </si>
  <si>
    <t>Augu zemes h=15cm piebēršana un apsēšana ar zāli nogāzes daļā virs gājēju celiņa līmeņa</t>
  </si>
  <si>
    <t>3.</t>
  </si>
  <si>
    <t>3. Gājēju celiņa izbūve</t>
  </si>
  <si>
    <t xml:space="preserve"> 3.1.</t>
  </si>
  <si>
    <t>Dz/bet. ietvju apmaļu 150x300x1000 uzstādīšana, tai skaitā dz./bet. Apmalīšu pamats - šķembas cementa javā (c15/20)</t>
  </si>
  <si>
    <t>m</t>
  </si>
  <si>
    <t>3.2.</t>
  </si>
  <si>
    <t>Šķembas zem bruģa seguma (fr.0-56) h=300</t>
  </si>
  <si>
    <t>3.3.</t>
  </si>
  <si>
    <t xml:space="preserve">Sīkšķembu izlīdzinošais slānis fr.0-25, h=40 </t>
  </si>
  <si>
    <t>3.4.</t>
  </si>
  <si>
    <t>Betona bruģa ieklāšana h=80</t>
  </si>
  <si>
    <t>3.5.</t>
  </si>
  <si>
    <t>Pandusa betonēšana griezumā 4-4, tai skaitā veidņošana/atveidņošana</t>
  </si>
  <si>
    <t>3.6.</t>
  </si>
  <si>
    <t>Stiegrojuma uzstādīšana pandusam griezumā 4-4, d=12mm, tai skaitā enkuri d=16mm</t>
  </si>
  <si>
    <t>kg</t>
  </si>
  <si>
    <t>3.7.</t>
  </si>
  <si>
    <t xml:space="preserve">Apgaismes kabeļu iečaulošana </t>
  </si>
  <si>
    <t>Tiešās izmaksas kopā, t.sk.darba devēja sociālais nodoklis (24,09%)</t>
  </si>
  <si>
    <t>Kopā:</t>
  </si>
  <si>
    <t>Tiešās izmaksas kopā, t.sk.darba devēja sociālais nodoklis (24,09%):</t>
  </si>
  <si>
    <t>t.sk.darba aizsardzība</t>
  </si>
  <si>
    <t>Sastādīja</t>
  </si>
  <si>
    <t>Tāmi sastādīja būvinženiere                 __________________   (Vineta Alekna-Bērziņa)</t>
  </si>
  <si>
    <t>Sagatavošanas darbi</t>
  </si>
  <si>
    <t>Esošu akmeņu novākšana gar upes krastu nostiprinājuma izbūves joslā.</t>
  </si>
  <si>
    <r>
      <t>m</t>
    </r>
    <r>
      <rPr>
        <vertAlign val="superscript"/>
        <sz val="10"/>
        <rFont val="Times New Roman"/>
        <family val="1"/>
        <charset val="186"/>
      </rPr>
      <t>3</t>
    </r>
  </si>
  <si>
    <r>
      <t>Esošu dzelzsbetona elementu/plātņu demozt</t>
    </r>
    <r>
      <rPr>
        <sz val="10"/>
        <rFont val="Times New Roman"/>
        <family val="1"/>
        <charset val="186"/>
      </rPr>
      <t>āža Hvid.=300</t>
    </r>
  </si>
  <si>
    <t>Nostiprināšanas darbi</t>
  </si>
  <si>
    <t>Grunts norakšana krasta nogāzes nostiprinājuma pēdas izveidošanai un gājēju celiņa pamatnei, tai skaitā augu zemes noņemšana, izvesšana.</t>
  </si>
  <si>
    <t>Grunts norakšana atbalstsienas nostiprinājuma pēdas izveidošanai, tai skaitā augu zemes noņemšana, izvesšana.</t>
  </si>
  <si>
    <t>Šķembu aizsargslāņa fr.40/70 virs ģeotekstīla izveidošana atbilstoši rasējumos norādītajiem slāņu biezumiem</t>
  </si>
  <si>
    <t>Gājēju celiņa izbūve</t>
  </si>
  <si>
    <t>Dz/bet. apmaļu 150x300x1000 uzstādīšana, tai skaitā dz./bet. Apmalīšu pamats - šķembas cementa javā (c15/20)</t>
  </si>
  <si>
    <t xml:space="preserve">Drenējošais smilts </t>
  </si>
  <si>
    <t>Drenāžas caurule ∅110</t>
  </si>
  <si>
    <t>Drenāžas caurule ∅250</t>
  </si>
  <si>
    <t>Tekne</t>
  </si>
  <si>
    <t>Atjaunojams ģeodēzisks punkts</t>
  </si>
  <si>
    <t>3.8.</t>
  </si>
  <si>
    <t>Skataka</t>
  </si>
  <si>
    <t>3.9.</t>
  </si>
  <si>
    <t>Veidņi slipam</t>
  </si>
  <si>
    <t>3.10.</t>
  </si>
  <si>
    <t>Veidņi  atbalstsienai</t>
  </si>
  <si>
    <t>3.11.</t>
  </si>
  <si>
    <t>Betons slipam</t>
  </si>
  <si>
    <t>3.12.</t>
  </si>
  <si>
    <t>Betons atbalstsienai</t>
  </si>
  <si>
    <t>3.13.</t>
  </si>
  <si>
    <t>Laukakmeņi betonā</t>
  </si>
  <si>
    <t>3.14.</t>
  </si>
  <si>
    <t>Pacelšanas enkuri slipam</t>
  </si>
  <si>
    <t>3.15.</t>
  </si>
  <si>
    <t>Stiegrojums slipam</t>
  </si>
  <si>
    <t>t</t>
  </si>
  <si>
    <t>3.16.</t>
  </si>
  <si>
    <t>Stiegrojums atbalstsienai</t>
  </si>
  <si>
    <t>3.17.</t>
  </si>
  <si>
    <t>Impregnēts koka dēlis</t>
  </si>
  <si>
    <t>Sastādīja          V.Kavlaks</t>
  </si>
  <si>
    <t>Pārbaudīja       V.Alekna</t>
  </si>
  <si>
    <t>Virsizdevumi ….. %</t>
  </si>
  <si>
    <t>Peļņa ….. %</t>
  </si>
  <si>
    <t>Līgumcena kopā (bez PVN):</t>
  </si>
  <si>
    <t>Virsizdevumi …..%</t>
  </si>
  <si>
    <t>Peļņa …..%</t>
  </si>
  <si>
    <t>APSTIPRINU</t>
  </si>
  <si>
    <t>(pasūtītāja paraksts un tā atšifrējums)</t>
  </si>
  <si>
    <t>Būvniecības koptāme</t>
  </si>
  <si>
    <t xml:space="preserve">Nr. p. k. </t>
  </si>
  <si>
    <t>Objekta nosaukums</t>
  </si>
  <si>
    <t>Objekta izmaksas (euro)</t>
  </si>
  <si>
    <t>KOPĀ EUR:</t>
  </si>
  <si>
    <t>PVN (21%) EUR</t>
  </si>
  <si>
    <t>Kopā EUR ar PVN (21%)</t>
  </si>
  <si>
    <t>2019. gada</t>
  </si>
  <si>
    <t>Pasūtījuma</t>
  </si>
  <si>
    <t>Objekta nosaukums: Gājēju celiņa ar krasta nostiprinājumu izbūve</t>
  </si>
  <si>
    <t>Objekta adrese: Bocmaņa laukums 4, Salacgrīva, Salacgrīvas novads</t>
  </si>
  <si>
    <t>Būves nosaukums: Gājēju celiņa ar krasta nostiprinājumu izbūve ar pieslēgumu Krīpru ielai</t>
  </si>
  <si>
    <t>Gājēju celiņa ar krasta nostiprinājumu izbūve</t>
  </si>
  <si>
    <t>Darbu apjoms</t>
  </si>
  <si>
    <t>Objekta adrese: Bocmaņa laukums 4, Salacgrīva</t>
  </si>
  <si>
    <t>Objekta nosaukums: "Gājēju celiņa ar krasta nostiprinājumu izbūve"</t>
  </si>
  <si>
    <t>Objekta nosaukums: "Gājēju celiņa ar krasta nostiprinājumu izbūve  ar pieslēgumu Krīperu ielai"</t>
  </si>
  <si>
    <t>Objekta adrese: Bocmaņa laukums 4, Salacgrīva; Ostas iela 4, Salacgrīva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</si>
</sst>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_€_-;\-* #,##0.00\ _€_-;_-* &quot;-&quot;??\ _€_-;_-@_-"/>
  </numFmts>
  <fonts count="26" x14ac:knownFonts="1">
    <font>
      <sz val="11"/>
      <color theme="1"/>
      <name val="Bookman Old Style"/>
      <family val="2"/>
      <charset val="186"/>
    </font>
    <font>
      <sz val="11"/>
      <color theme="1"/>
      <name val="Bookman Old Style"/>
      <family val="2"/>
      <charset val="186"/>
    </font>
    <font>
      <sz val="1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vertAlign val="subscript"/>
      <sz val="10"/>
      <color indexed="8"/>
      <name val="Times New Roman"/>
      <family val="1"/>
      <charset val="186"/>
    </font>
    <font>
      <b/>
      <sz val="8"/>
      <color rgb="FF00B05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b/>
      <u/>
      <sz val="10"/>
      <color rgb="FFFF000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0"/>
      <name val="Arial"/>
      <family val="2"/>
    </font>
    <font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0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2" borderId="0" xfId="0" applyFont="1" applyFill="1" applyAlignment="1"/>
    <xf numFmtId="0" fontId="4" fillId="2" borderId="0" xfId="0" applyFont="1" applyFill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3" borderId="9" xfId="2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8" fillId="3" borderId="10" xfId="2" applyNumberFormat="1" applyFont="1" applyFill="1" applyBorder="1" applyAlignment="1">
      <alignment horizontal="center" vertical="center" wrapText="1"/>
    </xf>
    <xf numFmtId="0" fontId="10" fillId="3" borderId="10" xfId="1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10" fillId="0" borderId="12" xfId="2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0" fillId="0" borderId="13" xfId="2" applyNumberFormat="1" applyFont="1" applyFill="1" applyBorder="1" applyAlignment="1">
      <alignment horizontal="left" vertical="center" wrapText="1"/>
    </xf>
    <xf numFmtId="0" fontId="10" fillId="0" borderId="13" xfId="1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16" fontId="10" fillId="0" borderId="12" xfId="2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0" fontId="10" fillId="0" borderId="13" xfId="2" applyNumberFormat="1" applyFont="1" applyFill="1" applyBorder="1" applyAlignment="1">
      <alignment vertical="center" wrapText="1"/>
    </xf>
    <xf numFmtId="0" fontId="10" fillId="0" borderId="13" xfId="2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8" fillId="3" borderId="12" xfId="2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/>
    </xf>
    <xf numFmtId="0" fontId="8" fillId="3" borderId="13" xfId="2" applyNumberFormat="1" applyFont="1" applyFill="1" applyBorder="1" applyAlignment="1">
      <alignment horizontal="center" vertical="center" wrapText="1"/>
    </xf>
    <xf numFmtId="0" fontId="10" fillId="3" borderId="13" xfId="2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164" fontId="9" fillId="0" borderId="13" xfId="0" applyNumberFormat="1" applyFont="1" applyFill="1" applyBorder="1" applyAlignment="1">
      <alignment horizontal="center" vertical="center"/>
    </xf>
    <xf numFmtId="0" fontId="10" fillId="3" borderId="13" xfId="1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164" fontId="16" fillId="0" borderId="0" xfId="0" applyNumberFormat="1" applyFont="1" applyFill="1" applyAlignment="1">
      <alignment horizontal="right" vertical="center"/>
    </xf>
    <xf numFmtId="4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2" fontId="9" fillId="0" borderId="0" xfId="4" applyNumberFormat="1" applyFont="1" applyFill="1" applyBorder="1" applyAlignment="1">
      <alignment horizontal="center" wrapText="1"/>
    </xf>
    <xf numFmtId="0" fontId="9" fillId="0" borderId="0" xfId="0" applyFont="1" applyFill="1"/>
    <xf numFmtId="0" fontId="2" fillId="0" borderId="0" xfId="0" applyFont="1" applyFill="1" applyAlignment="1"/>
    <xf numFmtId="2" fontId="10" fillId="3" borderId="11" xfId="1" applyNumberFormat="1" applyFont="1" applyFill="1" applyBorder="1" applyAlignment="1">
      <alignment horizontal="centerContinuous" vertical="center" wrapText="1"/>
    </xf>
    <xf numFmtId="2" fontId="10" fillId="0" borderId="16" xfId="1" applyNumberFormat="1" applyFont="1" applyFill="1" applyBorder="1" applyAlignment="1">
      <alignment horizontal="centerContinuous" vertical="center" wrapText="1"/>
    </xf>
    <xf numFmtId="0" fontId="2" fillId="0" borderId="13" xfId="2" applyNumberFormat="1" applyFont="1" applyFill="1" applyBorder="1" applyAlignment="1">
      <alignment vertical="center" wrapText="1"/>
    </xf>
    <xf numFmtId="0" fontId="2" fillId="0" borderId="13" xfId="2" applyNumberFormat="1" applyFont="1" applyFill="1" applyBorder="1" applyAlignment="1">
      <alignment horizontal="center" vertical="center" wrapText="1"/>
    </xf>
    <xf numFmtId="2" fontId="2" fillId="0" borderId="16" xfId="1" applyNumberFormat="1" applyFont="1" applyFill="1" applyBorder="1" applyAlignment="1">
      <alignment horizontal="centerContinuous" vertical="center" wrapText="1"/>
    </xf>
    <xf numFmtId="2" fontId="10" fillId="3" borderId="16" xfId="1" applyNumberFormat="1" applyFont="1" applyFill="1" applyBorder="1" applyAlignment="1">
      <alignment horizontal="centerContinuous" vertical="center" wrapText="1"/>
    </xf>
    <xf numFmtId="0" fontId="14" fillId="0" borderId="0" xfId="0" applyFont="1" applyFill="1" applyAlignment="1">
      <alignment vertical="center"/>
    </xf>
    <xf numFmtId="2" fontId="2" fillId="3" borderId="16" xfId="1" applyNumberFormat="1" applyFont="1" applyFill="1" applyBorder="1" applyAlignment="1">
      <alignment horizontal="centerContinuous" vertical="center" wrapText="1"/>
    </xf>
    <xf numFmtId="2" fontId="10" fillId="0" borderId="16" xfId="1" applyNumberFormat="1" applyFont="1" applyFill="1" applyBorder="1" applyAlignment="1">
      <alignment horizontal="center" vertical="center" wrapText="1"/>
    </xf>
    <xf numFmtId="0" fontId="10" fillId="0" borderId="7" xfId="2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/>
    </xf>
    <xf numFmtId="0" fontId="10" fillId="0" borderId="20" xfId="2" applyNumberFormat="1" applyFont="1" applyFill="1" applyBorder="1" applyAlignment="1">
      <alignment horizontal="left" vertical="center" wrapText="1"/>
    </xf>
    <xf numFmtId="0" fontId="10" fillId="0" borderId="20" xfId="1" applyNumberFormat="1" applyFont="1" applyFill="1" applyBorder="1" applyAlignment="1">
      <alignment horizontal="center" vertical="center" wrapText="1"/>
    </xf>
    <xf numFmtId="2" fontId="10" fillId="0" borderId="8" xfId="1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Alignment="1">
      <alignment vertical="center"/>
    </xf>
    <xf numFmtId="0" fontId="2" fillId="0" borderId="0" xfId="0" applyFont="1" applyBorder="1"/>
    <xf numFmtId="0" fontId="3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3" applyNumberFormat="1" applyFont="1" applyFill="1" applyBorder="1" applyAlignment="1">
      <alignment horizontal="center" vertical="center" wrapText="1"/>
    </xf>
    <xf numFmtId="4" fontId="2" fillId="3" borderId="0" xfId="3" applyNumberFormat="1" applyFont="1" applyFill="1" applyBorder="1" applyAlignment="1">
      <alignment horizontal="center" vertical="center" wrapText="1"/>
    </xf>
    <xf numFmtId="4" fontId="9" fillId="0" borderId="0" xfId="3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" fontId="2" fillId="0" borderId="0" xfId="4" applyNumberFormat="1" applyFont="1" applyFill="1" applyBorder="1" applyAlignment="1">
      <alignment horizontal="center" wrapText="1"/>
    </xf>
    <xf numFmtId="4" fontId="9" fillId="0" borderId="0" xfId="4" applyNumberFormat="1" applyFont="1" applyFill="1" applyBorder="1" applyAlignment="1">
      <alignment horizontal="center" wrapText="1"/>
    </xf>
    <xf numFmtId="0" fontId="2" fillId="0" borderId="0" xfId="0" applyFont="1" applyFill="1" applyBorder="1"/>
    <xf numFmtId="2" fontId="18" fillId="0" borderId="0" xfId="0" applyNumberFormat="1" applyFont="1" applyFill="1" applyBorder="1" applyAlignment="1">
      <alignment horizontal="center"/>
    </xf>
    <xf numFmtId="0" fontId="10" fillId="0" borderId="5" xfId="2" applyNumberFormat="1" applyFont="1" applyFill="1" applyBorder="1" applyAlignment="1">
      <alignment horizontal="left"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0" fontId="21" fillId="0" borderId="0" xfId="5" applyFont="1" applyFill="1"/>
    <xf numFmtId="0" fontId="21" fillId="0" borderId="0" xfId="5" applyFont="1" applyFill="1" applyAlignment="1">
      <alignment horizontal="right"/>
    </xf>
    <xf numFmtId="0" fontId="21" fillId="0" borderId="23" xfId="5" applyFont="1" applyFill="1" applyBorder="1"/>
    <xf numFmtId="0" fontId="24" fillId="0" borderId="0" xfId="0" applyFont="1" applyFill="1" applyBorder="1" applyAlignment="1" applyProtection="1">
      <alignment horizontal="left" vertical="center"/>
    </xf>
    <xf numFmtId="0" fontId="23" fillId="0" borderId="0" xfId="5" applyFont="1" applyFill="1" applyAlignment="1"/>
    <xf numFmtId="0" fontId="23" fillId="0" borderId="0" xfId="5" applyFont="1" applyFill="1" applyAlignment="1">
      <alignment vertical="top"/>
    </xf>
    <xf numFmtId="0" fontId="23" fillId="0" borderId="9" xfId="5" applyFont="1" applyFill="1" applyBorder="1" applyAlignment="1">
      <alignment horizontal="center" vertical="center"/>
    </xf>
    <xf numFmtId="0" fontId="23" fillId="0" borderId="12" xfId="5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3" fillId="0" borderId="7" xfId="5" applyFont="1" applyFill="1" applyBorder="1" applyAlignment="1">
      <alignment horizontal="right" vertical="center"/>
    </xf>
    <xf numFmtId="0" fontId="21" fillId="0" borderId="20" xfId="5" applyFont="1" applyFill="1" applyBorder="1" applyAlignment="1">
      <alignment vertical="center"/>
    </xf>
    <xf numFmtId="165" fontId="23" fillId="0" borderId="20" xfId="5" applyNumberFormat="1" applyFont="1" applyFill="1" applyBorder="1" applyAlignment="1">
      <alignment horizontal="center" vertical="center"/>
    </xf>
    <xf numFmtId="165" fontId="21" fillId="0" borderId="8" xfId="5" applyNumberFormat="1" applyFont="1" applyFill="1" applyBorder="1" applyAlignment="1">
      <alignment vertical="center"/>
    </xf>
    <xf numFmtId="0" fontId="23" fillId="0" borderId="14" xfId="5" applyFont="1" applyFill="1" applyBorder="1" applyAlignment="1">
      <alignment horizontal="center" vertical="center" wrapText="1"/>
    </xf>
    <xf numFmtId="0" fontId="23" fillId="0" borderId="26" xfId="5" applyFont="1" applyFill="1" applyBorder="1" applyAlignment="1">
      <alignment horizontal="center" vertical="center" wrapText="1"/>
    </xf>
    <xf numFmtId="0" fontId="23" fillId="0" borderId="19" xfId="5" applyFont="1" applyFill="1" applyBorder="1" applyAlignment="1">
      <alignment horizontal="center" vertical="center" wrapText="1"/>
    </xf>
    <xf numFmtId="165" fontId="23" fillId="0" borderId="13" xfId="5" applyNumberFormat="1" applyFont="1" applyFill="1" applyBorder="1" applyAlignment="1">
      <alignment horizontal="center" vertical="center"/>
    </xf>
    <xf numFmtId="165" fontId="21" fillId="0" borderId="16" xfId="5" applyNumberFormat="1" applyFont="1" applyFill="1" applyBorder="1" applyAlignment="1">
      <alignment vertical="center"/>
    </xf>
    <xf numFmtId="0" fontId="23" fillId="0" borderId="12" xfId="5" applyFont="1" applyFill="1" applyBorder="1" applyAlignment="1">
      <alignment horizontal="right" vertical="center" wrapText="1"/>
    </xf>
    <xf numFmtId="0" fontId="23" fillId="0" borderId="13" xfId="5" applyFont="1" applyFill="1" applyBorder="1" applyAlignment="1">
      <alignment horizontal="right" vertical="center" wrapText="1"/>
    </xf>
    <xf numFmtId="0" fontId="23" fillId="0" borderId="25" xfId="5" applyFont="1" applyFill="1" applyBorder="1" applyAlignment="1">
      <alignment horizontal="right" vertical="center" wrapText="1"/>
    </xf>
    <xf numFmtId="0" fontId="23" fillId="0" borderId="26" xfId="5" applyFont="1" applyFill="1" applyBorder="1" applyAlignment="1">
      <alignment horizontal="right" vertical="center" wrapText="1"/>
    </xf>
    <xf numFmtId="0" fontId="23" fillId="0" borderId="19" xfId="5" applyFont="1" applyFill="1" applyBorder="1" applyAlignment="1">
      <alignment horizontal="right" vertical="center" wrapText="1"/>
    </xf>
    <xf numFmtId="165" fontId="23" fillId="0" borderId="14" xfId="5" applyNumberFormat="1" applyFont="1" applyFill="1" applyBorder="1" applyAlignment="1">
      <alignment horizontal="center" vertical="center"/>
    </xf>
    <xf numFmtId="165" fontId="23" fillId="0" borderId="27" xfId="5" applyNumberFormat="1" applyFont="1" applyFill="1" applyBorder="1" applyAlignment="1">
      <alignment horizontal="center" vertical="center"/>
    </xf>
    <xf numFmtId="0" fontId="21" fillId="0" borderId="0" xfId="5" applyFont="1" applyFill="1" applyAlignment="1">
      <alignment horizontal="right"/>
    </xf>
    <xf numFmtId="0" fontId="21" fillId="0" borderId="23" xfId="5" applyFont="1" applyFill="1" applyBorder="1"/>
    <xf numFmtId="0" fontId="22" fillId="0" borderId="24" xfId="5" applyFont="1" applyFill="1" applyBorder="1" applyAlignment="1">
      <alignment horizontal="center"/>
    </xf>
    <xf numFmtId="0" fontId="23" fillId="0" borderId="0" xfId="5" applyFont="1" applyFill="1" applyAlignment="1">
      <alignment horizontal="center"/>
    </xf>
    <xf numFmtId="0" fontId="23" fillId="0" borderId="10" xfId="5" applyFont="1" applyFill="1" applyBorder="1" applyAlignment="1">
      <alignment horizontal="center" vertical="center"/>
    </xf>
    <xf numFmtId="0" fontId="23" fillId="0" borderId="10" xfId="5" applyFont="1" applyFill="1" applyBorder="1" applyAlignment="1">
      <alignment horizontal="center" vertical="center" wrapText="1"/>
    </xf>
    <xf numFmtId="0" fontId="21" fillId="0" borderId="11" xfId="5" applyFont="1" applyFill="1" applyBorder="1" applyAlignment="1">
      <alignment vertical="center" wrapText="1"/>
    </xf>
    <xf numFmtId="49" fontId="9" fillId="0" borderId="9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right" vertical="center"/>
    </xf>
    <xf numFmtId="49" fontId="9" fillId="0" borderId="21" xfId="0" applyNumberFormat="1" applyFont="1" applyFill="1" applyBorder="1" applyAlignment="1">
      <alignment horizontal="right" vertical="center"/>
    </xf>
    <xf numFmtId="49" fontId="9" fillId="0" borderId="2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</cellXfs>
  <cellStyles count="6">
    <cellStyle name="Normal" xfId="0" builtinId="0"/>
    <cellStyle name="Normal 13" xfId="5"/>
    <cellStyle name="Normal 2 4" xfId="4"/>
    <cellStyle name="Normal 5" xfId="3"/>
    <cellStyle name="Normal_Kopsavilkums L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16" sqref="H16:I16"/>
    </sheetView>
  </sheetViews>
  <sheetFormatPr defaultRowHeight="15" x14ac:dyDescent="0.25"/>
  <sheetData>
    <row r="1" spans="1:9" x14ac:dyDescent="0.25">
      <c r="A1" s="84"/>
      <c r="B1" s="84"/>
      <c r="C1" s="84"/>
      <c r="D1" s="84"/>
      <c r="E1" s="84"/>
      <c r="F1" s="84"/>
      <c r="G1" s="84"/>
      <c r="H1" s="109" t="s">
        <v>107</v>
      </c>
      <c r="I1" s="109"/>
    </row>
    <row r="2" spans="1:9" x14ac:dyDescent="0.25">
      <c r="A2" s="84"/>
      <c r="B2" s="84"/>
      <c r="C2" s="84"/>
      <c r="D2" s="84"/>
      <c r="E2" s="110"/>
      <c r="F2" s="110"/>
      <c r="G2" s="110"/>
      <c r="H2" s="110"/>
      <c r="I2" s="110"/>
    </row>
    <row r="3" spans="1:9" ht="18" x14ac:dyDescent="0.25">
      <c r="A3" s="84"/>
      <c r="B3" s="84"/>
      <c r="C3" s="84"/>
      <c r="D3" s="84"/>
      <c r="E3" s="111" t="s">
        <v>108</v>
      </c>
      <c r="F3" s="111"/>
      <c r="G3" s="111"/>
      <c r="H3" s="111"/>
      <c r="I3" s="111"/>
    </row>
    <row r="4" spans="1:9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x14ac:dyDescent="0.25">
      <c r="A5" s="84"/>
      <c r="B5" s="84"/>
      <c r="C5" s="84"/>
      <c r="D5" s="84"/>
      <c r="E5" s="84"/>
      <c r="F5" s="84"/>
      <c r="G5" s="84"/>
      <c r="H5" s="85"/>
      <c r="I5" s="84"/>
    </row>
    <row r="6" spans="1:9" x14ac:dyDescent="0.25">
      <c r="A6" s="84"/>
      <c r="B6" s="84"/>
      <c r="C6" s="84"/>
      <c r="D6" s="84"/>
      <c r="E6" s="84"/>
      <c r="F6" s="84" t="s">
        <v>116</v>
      </c>
      <c r="G6" s="86"/>
      <c r="H6" s="86"/>
      <c r="I6" s="86"/>
    </row>
    <row r="7" spans="1:9" x14ac:dyDescent="0.25">
      <c r="A7" s="84"/>
      <c r="B7" s="84"/>
      <c r="C7" s="84"/>
      <c r="D7" s="84"/>
      <c r="E7" s="84"/>
      <c r="F7" s="84"/>
      <c r="G7" s="84"/>
      <c r="H7" s="84"/>
      <c r="I7" s="84"/>
    </row>
    <row r="8" spans="1:9" x14ac:dyDescent="0.25">
      <c r="A8" s="112" t="s">
        <v>109</v>
      </c>
      <c r="B8" s="112"/>
      <c r="C8" s="112"/>
      <c r="D8" s="112"/>
      <c r="E8" s="112"/>
      <c r="F8" s="112"/>
      <c r="G8" s="112"/>
      <c r="H8" s="112"/>
      <c r="I8" s="112"/>
    </row>
    <row r="9" spans="1:9" x14ac:dyDescent="0.25">
      <c r="A9" s="84"/>
      <c r="B9" s="84"/>
      <c r="C9" s="84"/>
      <c r="D9" s="84"/>
      <c r="E9" s="84"/>
      <c r="F9" s="84"/>
      <c r="G9" s="84"/>
      <c r="H9" s="84"/>
      <c r="I9" s="84"/>
    </row>
    <row r="10" spans="1:9" x14ac:dyDescent="0.25">
      <c r="A10" s="87" t="s">
        <v>118</v>
      </c>
      <c r="B10" s="88"/>
      <c r="C10" s="88"/>
      <c r="D10" s="88"/>
      <c r="E10" s="88"/>
      <c r="F10" s="88"/>
      <c r="G10" s="88"/>
      <c r="H10" s="88"/>
      <c r="I10" s="88"/>
    </row>
    <row r="11" spans="1:9" x14ac:dyDescent="0.25">
      <c r="A11" s="87" t="s">
        <v>120</v>
      </c>
      <c r="B11" s="89"/>
      <c r="C11" s="89"/>
      <c r="D11" s="89"/>
      <c r="E11" s="89"/>
      <c r="F11" s="89"/>
      <c r="G11" s="89"/>
      <c r="H11" s="89"/>
      <c r="I11" s="89"/>
    </row>
    <row r="12" spans="1:9" x14ac:dyDescent="0.25">
      <c r="A12" s="87" t="s">
        <v>119</v>
      </c>
      <c r="B12" s="89"/>
      <c r="C12" s="89"/>
      <c r="D12" s="89"/>
      <c r="E12" s="89"/>
      <c r="F12" s="89"/>
      <c r="G12" s="89"/>
      <c r="H12" s="89"/>
      <c r="I12" s="89"/>
    </row>
    <row r="13" spans="1:9" x14ac:dyDescent="0.25">
      <c r="A13" s="87" t="s">
        <v>117</v>
      </c>
      <c r="B13" s="89"/>
      <c r="C13" s="89"/>
      <c r="D13" s="89"/>
      <c r="E13" s="89"/>
      <c r="F13" s="89"/>
      <c r="G13" s="89"/>
      <c r="H13" s="89"/>
      <c r="I13" s="89"/>
    </row>
    <row r="14" spans="1:9" ht="15.75" thickBot="1" x14ac:dyDescent="0.3">
      <c r="A14" s="84"/>
      <c r="B14" s="84"/>
      <c r="C14" s="84"/>
      <c r="D14" s="84"/>
      <c r="E14" s="84"/>
      <c r="F14" s="84"/>
      <c r="G14" s="84"/>
      <c r="H14" s="84"/>
      <c r="I14" s="84"/>
    </row>
    <row r="15" spans="1:9" x14ac:dyDescent="0.25">
      <c r="A15" s="90" t="s">
        <v>110</v>
      </c>
      <c r="B15" s="113" t="s">
        <v>111</v>
      </c>
      <c r="C15" s="113"/>
      <c r="D15" s="113"/>
      <c r="E15" s="113"/>
      <c r="F15" s="113"/>
      <c r="G15" s="113"/>
      <c r="H15" s="114" t="s">
        <v>112</v>
      </c>
      <c r="I15" s="115"/>
    </row>
    <row r="16" spans="1:9" ht="15" customHeight="1" x14ac:dyDescent="0.25">
      <c r="A16" s="91">
        <v>1</v>
      </c>
      <c r="B16" s="97" t="s">
        <v>121</v>
      </c>
      <c r="C16" s="98"/>
      <c r="D16" s="98"/>
      <c r="E16" s="98"/>
      <c r="F16" s="98"/>
      <c r="G16" s="99"/>
      <c r="H16" s="100"/>
      <c r="I16" s="101"/>
    </row>
    <row r="17" spans="1:9" x14ac:dyDescent="0.25">
      <c r="A17" s="102" t="s">
        <v>113</v>
      </c>
      <c r="B17" s="103"/>
      <c r="C17" s="103"/>
      <c r="D17" s="103"/>
      <c r="E17" s="103"/>
      <c r="F17" s="103"/>
      <c r="G17" s="103"/>
      <c r="H17" s="100">
        <f>SUM(H16)</f>
        <v>0</v>
      </c>
      <c r="I17" s="101"/>
    </row>
    <row r="18" spans="1:9" x14ac:dyDescent="0.25">
      <c r="A18" s="104" t="s">
        <v>114</v>
      </c>
      <c r="B18" s="105"/>
      <c r="C18" s="105"/>
      <c r="D18" s="105"/>
      <c r="E18" s="105"/>
      <c r="F18" s="105"/>
      <c r="G18" s="106"/>
      <c r="H18" s="107">
        <f>ROUND(H17*21%,2)</f>
        <v>0</v>
      </c>
      <c r="I18" s="108"/>
    </row>
    <row r="19" spans="1:9" ht="15.75" thickBot="1" x14ac:dyDescent="0.3">
      <c r="A19" s="93" t="s">
        <v>115</v>
      </c>
      <c r="B19" s="94"/>
      <c r="C19" s="94"/>
      <c r="D19" s="94"/>
      <c r="E19" s="94"/>
      <c r="F19" s="94"/>
      <c r="G19" s="94"/>
      <c r="H19" s="95">
        <f>SUM(H17:I18)</f>
        <v>0</v>
      </c>
      <c r="I19" s="96"/>
    </row>
  </sheetData>
  <mergeCells count="14">
    <mergeCell ref="H1:I1"/>
    <mergeCell ref="E2:I2"/>
    <mergeCell ref="E3:I3"/>
    <mergeCell ref="A8:I8"/>
    <mergeCell ref="B15:G15"/>
    <mergeCell ref="H15:I15"/>
    <mergeCell ref="A19:G19"/>
    <mergeCell ref="H19:I19"/>
    <mergeCell ref="B16:G16"/>
    <mergeCell ref="H16:I16"/>
    <mergeCell ref="A17:G17"/>
    <mergeCell ref="H17:I17"/>
    <mergeCell ref="A18:G18"/>
    <mergeCell ref="H18:I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A4" sqref="A4:C4"/>
    </sheetView>
  </sheetViews>
  <sheetFormatPr defaultRowHeight="12.75" x14ac:dyDescent="0.2"/>
  <cols>
    <col min="1" max="1" width="6.77734375" style="1" customWidth="1"/>
    <col min="2" max="2" width="5.109375" style="1" customWidth="1"/>
    <col min="3" max="3" width="44" style="1" customWidth="1"/>
    <col min="4" max="4" width="6.6640625" style="1" customWidth="1"/>
    <col min="5" max="5" width="6.77734375" style="1" customWidth="1"/>
    <col min="6" max="6" width="8.88671875" style="1"/>
    <col min="7" max="7" width="3.21875" style="1" bestFit="1" customWidth="1"/>
    <col min="8" max="254" width="8.88671875" style="1"/>
    <col min="255" max="255" width="6.77734375" style="1" customWidth="1"/>
    <col min="256" max="256" width="5.109375" style="1" customWidth="1"/>
    <col min="257" max="257" width="44" style="1" customWidth="1"/>
    <col min="258" max="258" width="6.6640625" style="1" customWidth="1"/>
    <col min="259" max="259" width="6.77734375" style="1" customWidth="1"/>
    <col min="260" max="260" width="6.88671875" style="1" customWidth="1"/>
    <col min="261" max="261" width="7.6640625" style="1" customWidth="1"/>
    <col min="262" max="262" width="8.88671875" style="1"/>
    <col min="263" max="263" width="3.21875" style="1" bestFit="1" customWidth="1"/>
    <col min="264" max="510" width="8.88671875" style="1"/>
    <col min="511" max="511" width="6.77734375" style="1" customWidth="1"/>
    <col min="512" max="512" width="5.109375" style="1" customWidth="1"/>
    <col min="513" max="513" width="44" style="1" customWidth="1"/>
    <col min="514" max="514" width="6.6640625" style="1" customWidth="1"/>
    <col min="515" max="515" width="6.77734375" style="1" customWidth="1"/>
    <col min="516" max="516" width="6.88671875" style="1" customWidth="1"/>
    <col min="517" max="517" width="7.6640625" style="1" customWidth="1"/>
    <col min="518" max="518" width="8.88671875" style="1"/>
    <col min="519" max="519" width="3.21875" style="1" bestFit="1" customWidth="1"/>
    <col min="520" max="766" width="8.88671875" style="1"/>
    <col min="767" max="767" width="6.77734375" style="1" customWidth="1"/>
    <col min="768" max="768" width="5.109375" style="1" customWidth="1"/>
    <col min="769" max="769" width="44" style="1" customWidth="1"/>
    <col min="770" max="770" width="6.6640625" style="1" customWidth="1"/>
    <col min="771" max="771" width="6.77734375" style="1" customWidth="1"/>
    <col min="772" max="772" width="6.88671875" style="1" customWidth="1"/>
    <col min="773" max="773" width="7.6640625" style="1" customWidth="1"/>
    <col min="774" max="774" width="8.88671875" style="1"/>
    <col min="775" max="775" width="3.21875" style="1" bestFit="1" customWidth="1"/>
    <col min="776" max="1022" width="8.88671875" style="1"/>
    <col min="1023" max="1023" width="6.77734375" style="1" customWidth="1"/>
    <col min="1024" max="1024" width="5.109375" style="1" customWidth="1"/>
    <col min="1025" max="1025" width="44" style="1" customWidth="1"/>
    <col min="1026" max="1026" width="6.6640625" style="1" customWidth="1"/>
    <col min="1027" max="1027" width="6.77734375" style="1" customWidth="1"/>
    <col min="1028" max="1028" width="6.88671875" style="1" customWidth="1"/>
    <col min="1029" max="1029" width="7.6640625" style="1" customWidth="1"/>
    <col min="1030" max="1030" width="8.88671875" style="1"/>
    <col min="1031" max="1031" width="3.21875" style="1" bestFit="1" customWidth="1"/>
    <col min="1032" max="1278" width="8.88671875" style="1"/>
    <col min="1279" max="1279" width="6.77734375" style="1" customWidth="1"/>
    <col min="1280" max="1280" width="5.109375" style="1" customWidth="1"/>
    <col min="1281" max="1281" width="44" style="1" customWidth="1"/>
    <col min="1282" max="1282" width="6.6640625" style="1" customWidth="1"/>
    <col min="1283" max="1283" width="6.77734375" style="1" customWidth="1"/>
    <col min="1284" max="1284" width="6.88671875" style="1" customWidth="1"/>
    <col min="1285" max="1285" width="7.6640625" style="1" customWidth="1"/>
    <col min="1286" max="1286" width="8.88671875" style="1"/>
    <col min="1287" max="1287" width="3.21875" style="1" bestFit="1" customWidth="1"/>
    <col min="1288" max="1534" width="8.88671875" style="1"/>
    <col min="1535" max="1535" width="6.77734375" style="1" customWidth="1"/>
    <col min="1536" max="1536" width="5.109375" style="1" customWidth="1"/>
    <col min="1537" max="1537" width="44" style="1" customWidth="1"/>
    <col min="1538" max="1538" width="6.6640625" style="1" customWidth="1"/>
    <col min="1539" max="1539" width="6.77734375" style="1" customWidth="1"/>
    <col min="1540" max="1540" width="6.88671875" style="1" customWidth="1"/>
    <col min="1541" max="1541" width="7.6640625" style="1" customWidth="1"/>
    <col min="1542" max="1542" width="8.88671875" style="1"/>
    <col min="1543" max="1543" width="3.21875" style="1" bestFit="1" customWidth="1"/>
    <col min="1544" max="1790" width="8.88671875" style="1"/>
    <col min="1791" max="1791" width="6.77734375" style="1" customWidth="1"/>
    <col min="1792" max="1792" width="5.109375" style="1" customWidth="1"/>
    <col min="1793" max="1793" width="44" style="1" customWidth="1"/>
    <col min="1794" max="1794" width="6.6640625" style="1" customWidth="1"/>
    <col min="1795" max="1795" width="6.77734375" style="1" customWidth="1"/>
    <col min="1796" max="1796" width="6.88671875" style="1" customWidth="1"/>
    <col min="1797" max="1797" width="7.6640625" style="1" customWidth="1"/>
    <col min="1798" max="1798" width="8.88671875" style="1"/>
    <col min="1799" max="1799" width="3.21875" style="1" bestFit="1" customWidth="1"/>
    <col min="1800" max="2046" width="8.88671875" style="1"/>
    <col min="2047" max="2047" width="6.77734375" style="1" customWidth="1"/>
    <col min="2048" max="2048" width="5.109375" style="1" customWidth="1"/>
    <col min="2049" max="2049" width="44" style="1" customWidth="1"/>
    <col min="2050" max="2050" width="6.6640625" style="1" customWidth="1"/>
    <col min="2051" max="2051" width="6.77734375" style="1" customWidth="1"/>
    <col min="2052" max="2052" width="6.88671875" style="1" customWidth="1"/>
    <col min="2053" max="2053" width="7.6640625" style="1" customWidth="1"/>
    <col min="2054" max="2054" width="8.88671875" style="1"/>
    <col min="2055" max="2055" width="3.21875" style="1" bestFit="1" customWidth="1"/>
    <col min="2056" max="2302" width="8.88671875" style="1"/>
    <col min="2303" max="2303" width="6.77734375" style="1" customWidth="1"/>
    <col min="2304" max="2304" width="5.109375" style="1" customWidth="1"/>
    <col min="2305" max="2305" width="44" style="1" customWidth="1"/>
    <col min="2306" max="2306" width="6.6640625" style="1" customWidth="1"/>
    <col min="2307" max="2307" width="6.77734375" style="1" customWidth="1"/>
    <col min="2308" max="2308" width="6.88671875" style="1" customWidth="1"/>
    <col min="2309" max="2309" width="7.6640625" style="1" customWidth="1"/>
    <col min="2310" max="2310" width="8.88671875" style="1"/>
    <col min="2311" max="2311" width="3.21875" style="1" bestFit="1" customWidth="1"/>
    <col min="2312" max="2558" width="8.88671875" style="1"/>
    <col min="2559" max="2559" width="6.77734375" style="1" customWidth="1"/>
    <col min="2560" max="2560" width="5.109375" style="1" customWidth="1"/>
    <col min="2561" max="2561" width="44" style="1" customWidth="1"/>
    <col min="2562" max="2562" width="6.6640625" style="1" customWidth="1"/>
    <col min="2563" max="2563" width="6.77734375" style="1" customWidth="1"/>
    <col min="2564" max="2564" width="6.88671875" style="1" customWidth="1"/>
    <col min="2565" max="2565" width="7.6640625" style="1" customWidth="1"/>
    <col min="2566" max="2566" width="8.88671875" style="1"/>
    <col min="2567" max="2567" width="3.21875" style="1" bestFit="1" customWidth="1"/>
    <col min="2568" max="2814" width="8.88671875" style="1"/>
    <col min="2815" max="2815" width="6.77734375" style="1" customWidth="1"/>
    <col min="2816" max="2816" width="5.109375" style="1" customWidth="1"/>
    <col min="2817" max="2817" width="44" style="1" customWidth="1"/>
    <col min="2818" max="2818" width="6.6640625" style="1" customWidth="1"/>
    <col min="2819" max="2819" width="6.77734375" style="1" customWidth="1"/>
    <col min="2820" max="2820" width="6.88671875" style="1" customWidth="1"/>
    <col min="2821" max="2821" width="7.6640625" style="1" customWidth="1"/>
    <col min="2822" max="2822" width="8.88671875" style="1"/>
    <col min="2823" max="2823" width="3.21875" style="1" bestFit="1" customWidth="1"/>
    <col min="2824" max="3070" width="8.88671875" style="1"/>
    <col min="3071" max="3071" width="6.77734375" style="1" customWidth="1"/>
    <col min="3072" max="3072" width="5.109375" style="1" customWidth="1"/>
    <col min="3073" max="3073" width="44" style="1" customWidth="1"/>
    <col min="3074" max="3074" width="6.6640625" style="1" customWidth="1"/>
    <col min="3075" max="3075" width="6.77734375" style="1" customWidth="1"/>
    <col min="3076" max="3076" width="6.88671875" style="1" customWidth="1"/>
    <col min="3077" max="3077" width="7.6640625" style="1" customWidth="1"/>
    <col min="3078" max="3078" width="8.88671875" style="1"/>
    <col min="3079" max="3079" width="3.21875" style="1" bestFit="1" customWidth="1"/>
    <col min="3080" max="3326" width="8.88671875" style="1"/>
    <col min="3327" max="3327" width="6.77734375" style="1" customWidth="1"/>
    <col min="3328" max="3328" width="5.109375" style="1" customWidth="1"/>
    <col min="3329" max="3329" width="44" style="1" customWidth="1"/>
    <col min="3330" max="3330" width="6.6640625" style="1" customWidth="1"/>
    <col min="3331" max="3331" width="6.77734375" style="1" customWidth="1"/>
    <col min="3332" max="3332" width="6.88671875" style="1" customWidth="1"/>
    <col min="3333" max="3333" width="7.6640625" style="1" customWidth="1"/>
    <col min="3334" max="3334" width="8.88671875" style="1"/>
    <col min="3335" max="3335" width="3.21875" style="1" bestFit="1" customWidth="1"/>
    <col min="3336" max="3582" width="8.88671875" style="1"/>
    <col min="3583" max="3583" width="6.77734375" style="1" customWidth="1"/>
    <col min="3584" max="3584" width="5.109375" style="1" customWidth="1"/>
    <col min="3585" max="3585" width="44" style="1" customWidth="1"/>
    <col min="3586" max="3586" width="6.6640625" style="1" customWidth="1"/>
    <col min="3587" max="3587" width="6.77734375" style="1" customWidth="1"/>
    <col min="3588" max="3588" width="6.88671875" style="1" customWidth="1"/>
    <col min="3589" max="3589" width="7.6640625" style="1" customWidth="1"/>
    <col min="3590" max="3590" width="8.88671875" style="1"/>
    <col min="3591" max="3591" width="3.21875" style="1" bestFit="1" customWidth="1"/>
    <col min="3592" max="3838" width="8.88671875" style="1"/>
    <col min="3839" max="3839" width="6.77734375" style="1" customWidth="1"/>
    <col min="3840" max="3840" width="5.109375" style="1" customWidth="1"/>
    <col min="3841" max="3841" width="44" style="1" customWidth="1"/>
    <col min="3842" max="3842" width="6.6640625" style="1" customWidth="1"/>
    <col min="3843" max="3843" width="6.77734375" style="1" customWidth="1"/>
    <col min="3844" max="3844" width="6.88671875" style="1" customWidth="1"/>
    <col min="3845" max="3845" width="7.6640625" style="1" customWidth="1"/>
    <col min="3846" max="3846" width="8.88671875" style="1"/>
    <col min="3847" max="3847" width="3.21875" style="1" bestFit="1" customWidth="1"/>
    <col min="3848" max="4094" width="8.88671875" style="1"/>
    <col min="4095" max="4095" width="6.77734375" style="1" customWidth="1"/>
    <col min="4096" max="4096" width="5.109375" style="1" customWidth="1"/>
    <col min="4097" max="4097" width="44" style="1" customWidth="1"/>
    <col min="4098" max="4098" width="6.6640625" style="1" customWidth="1"/>
    <col min="4099" max="4099" width="6.77734375" style="1" customWidth="1"/>
    <col min="4100" max="4100" width="6.88671875" style="1" customWidth="1"/>
    <col min="4101" max="4101" width="7.6640625" style="1" customWidth="1"/>
    <col min="4102" max="4102" width="8.88671875" style="1"/>
    <col min="4103" max="4103" width="3.21875" style="1" bestFit="1" customWidth="1"/>
    <col min="4104" max="4350" width="8.88671875" style="1"/>
    <col min="4351" max="4351" width="6.77734375" style="1" customWidth="1"/>
    <col min="4352" max="4352" width="5.109375" style="1" customWidth="1"/>
    <col min="4353" max="4353" width="44" style="1" customWidth="1"/>
    <col min="4354" max="4354" width="6.6640625" style="1" customWidth="1"/>
    <col min="4355" max="4355" width="6.77734375" style="1" customWidth="1"/>
    <col min="4356" max="4356" width="6.88671875" style="1" customWidth="1"/>
    <col min="4357" max="4357" width="7.6640625" style="1" customWidth="1"/>
    <col min="4358" max="4358" width="8.88671875" style="1"/>
    <col min="4359" max="4359" width="3.21875" style="1" bestFit="1" customWidth="1"/>
    <col min="4360" max="4606" width="8.88671875" style="1"/>
    <col min="4607" max="4607" width="6.77734375" style="1" customWidth="1"/>
    <col min="4608" max="4608" width="5.109375" style="1" customWidth="1"/>
    <col min="4609" max="4609" width="44" style="1" customWidth="1"/>
    <col min="4610" max="4610" width="6.6640625" style="1" customWidth="1"/>
    <col min="4611" max="4611" width="6.77734375" style="1" customWidth="1"/>
    <col min="4612" max="4612" width="6.88671875" style="1" customWidth="1"/>
    <col min="4613" max="4613" width="7.6640625" style="1" customWidth="1"/>
    <col min="4614" max="4614" width="8.88671875" style="1"/>
    <col min="4615" max="4615" width="3.21875" style="1" bestFit="1" customWidth="1"/>
    <col min="4616" max="4862" width="8.88671875" style="1"/>
    <col min="4863" max="4863" width="6.77734375" style="1" customWidth="1"/>
    <col min="4864" max="4864" width="5.109375" style="1" customWidth="1"/>
    <col min="4865" max="4865" width="44" style="1" customWidth="1"/>
    <col min="4866" max="4866" width="6.6640625" style="1" customWidth="1"/>
    <col min="4867" max="4867" width="6.77734375" style="1" customWidth="1"/>
    <col min="4868" max="4868" width="6.88671875" style="1" customWidth="1"/>
    <col min="4869" max="4869" width="7.6640625" style="1" customWidth="1"/>
    <col min="4870" max="4870" width="8.88671875" style="1"/>
    <col min="4871" max="4871" width="3.21875" style="1" bestFit="1" customWidth="1"/>
    <col min="4872" max="5118" width="8.88671875" style="1"/>
    <col min="5119" max="5119" width="6.77734375" style="1" customWidth="1"/>
    <col min="5120" max="5120" width="5.109375" style="1" customWidth="1"/>
    <col min="5121" max="5121" width="44" style="1" customWidth="1"/>
    <col min="5122" max="5122" width="6.6640625" style="1" customWidth="1"/>
    <col min="5123" max="5123" width="6.77734375" style="1" customWidth="1"/>
    <col min="5124" max="5124" width="6.88671875" style="1" customWidth="1"/>
    <col min="5125" max="5125" width="7.6640625" style="1" customWidth="1"/>
    <col min="5126" max="5126" width="8.88671875" style="1"/>
    <col min="5127" max="5127" width="3.21875" style="1" bestFit="1" customWidth="1"/>
    <col min="5128" max="5374" width="8.88671875" style="1"/>
    <col min="5375" max="5375" width="6.77734375" style="1" customWidth="1"/>
    <col min="5376" max="5376" width="5.109375" style="1" customWidth="1"/>
    <col min="5377" max="5377" width="44" style="1" customWidth="1"/>
    <col min="5378" max="5378" width="6.6640625" style="1" customWidth="1"/>
    <col min="5379" max="5379" width="6.77734375" style="1" customWidth="1"/>
    <col min="5380" max="5380" width="6.88671875" style="1" customWidth="1"/>
    <col min="5381" max="5381" width="7.6640625" style="1" customWidth="1"/>
    <col min="5382" max="5382" width="8.88671875" style="1"/>
    <col min="5383" max="5383" width="3.21875" style="1" bestFit="1" customWidth="1"/>
    <col min="5384" max="5630" width="8.88671875" style="1"/>
    <col min="5631" max="5631" width="6.77734375" style="1" customWidth="1"/>
    <col min="5632" max="5632" width="5.109375" style="1" customWidth="1"/>
    <col min="5633" max="5633" width="44" style="1" customWidth="1"/>
    <col min="5634" max="5634" width="6.6640625" style="1" customWidth="1"/>
    <col min="5635" max="5635" width="6.77734375" style="1" customWidth="1"/>
    <col min="5636" max="5636" width="6.88671875" style="1" customWidth="1"/>
    <col min="5637" max="5637" width="7.6640625" style="1" customWidth="1"/>
    <col min="5638" max="5638" width="8.88671875" style="1"/>
    <col min="5639" max="5639" width="3.21875" style="1" bestFit="1" customWidth="1"/>
    <col min="5640" max="5886" width="8.88671875" style="1"/>
    <col min="5887" max="5887" width="6.77734375" style="1" customWidth="1"/>
    <col min="5888" max="5888" width="5.109375" style="1" customWidth="1"/>
    <col min="5889" max="5889" width="44" style="1" customWidth="1"/>
    <col min="5890" max="5890" width="6.6640625" style="1" customWidth="1"/>
    <col min="5891" max="5891" width="6.77734375" style="1" customWidth="1"/>
    <col min="5892" max="5892" width="6.88671875" style="1" customWidth="1"/>
    <col min="5893" max="5893" width="7.6640625" style="1" customWidth="1"/>
    <col min="5894" max="5894" width="8.88671875" style="1"/>
    <col min="5895" max="5895" width="3.21875" style="1" bestFit="1" customWidth="1"/>
    <col min="5896" max="6142" width="8.88671875" style="1"/>
    <col min="6143" max="6143" width="6.77734375" style="1" customWidth="1"/>
    <col min="6144" max="6144" width="5.109375" style="1" customWidth="1"/>
    <col min="6145" max="6145" width="44" style="1" customWidth="1"/>
    <col min="6146" max="6146" width="6.6640625" style="1" customWidth="1"/>
    <col min="6147" max="6147" width="6.77734375" style="1" customWidth="1"/>
    <col min="6148" max="6148" width="6.88671875" style="1" customWidth="1"/>
    <col min="6149" max="6149" width="7.6640625" style="1" customWidth="1"/>
    <col min="6150" max="6150" width="8.88671875" style="1"/>
    <col min="6151" max="6151" width="3.21875" style="1" bestFit="1" customWidth="1"/>
    <col min="6152" max="6398" width="8.88671875" style="1"/>
    <col min="6399" max="6399" width="6.77734375" style="1" customWidth="1"/>
    <col min="6400" max="6400" width="5.109375" style="1" customWidth="1"/>
    <col min="6401" max="6401" width="44" style="1" customWidth="1"/>
    <col min="6402" max="6402" width="6.6640625" style="1" customWidth="1"/>
    <col min="6403" max="6403" width="6.77734375" style="1" customWidth="1"/>
    <col min="6404" max="6404" width="6.88671875" style="1" customWidth="1"/>
    <col min="6405" max="6405" width="7.6640625" style="1" customWidth="1"/>
    <col min="6406" max="6406" width="8.88671875" style="1"/>
    <col min="6407" max="6407" width="3.21875" style="1" bestFit="1" customWidth="1"/>
    <col min="6408" max="6654" width="8.88671875" style="1"/>
    <col min="6655" max="6655" width="6.77734375" style="1" customWidth="1"/>
    <col min="6656" max="6656" width="5.109375" style="1" customWidth="1"/>
    <col min="6657" max="6657" width="44" style="1" customWidth="1"/>
    <col min="6658" max="6658" width="6.6640625" style="1" customWidth="1"/>
    <col min="6659" max="6659" width="6.77734375" style="1" customWidth="1"/>
    <col min="6660" max="6660" width="6.88671875" style="1" customWidth="1"/>
    <col min="6661" max="6661" width="7.6640625" style="1" customWidth="1"/>
    <col min="6662" max="6662" width="8.88671875" style="1"/>
    <col min="6663" max="6663" width="3.21875" style="1" bestFit="1" customWidth="1"/>
    <col min="6664" max="6910" width="8.88671875" style="1"/>
    <col min="6911" max="6911" width="6.77734375" style="1" customWidth="1"/>
    <col min="6912" max="6912" width="5.109375" style="1" customWidth="1"/>
    <col min="6913" max="6913" width="44" style="1" customWidth="1"/>
    <col min="6914" max="6914" width="6.6640625" style="1" customWidth="1"/>
    <col min="6915" max="6915" width="6.77734375" style="1" customWidth="1"/>
    <col min="6916" max="6916" width="6.88671875" style="1" customWidth="1"/>
    <col min="6917" max="6917" width="7.6640625" style="1" customWidth="1"/>
    <col min="6918" max="6918" width="8.88671875" style="1"/>
    <col min="6919" max="6919" width="3.21875" style="1" bestFit="1" customWidth="1"/>
    <col min="6920" max="7166" width="8.88671875" style="1"/>
    <col min="7167" max="7167" width="6.77734375" style="1" customWidth="1"/>
    <col min="7168" max="7168" width="5.109375" style="1" customWidth="1"/>
    <col min="7169" max="7169" width="44" style="1" customWidth="1"/>
    <col min="7170" max="7170" width="6.6640625" style="1" customWidth="1"/>
    <col min="7171" max="7171" width="6.77734375" style="1" customWidth="1"/>
    <col min="7172" max="7172" width="6.88671875" style="1" customWidth="1"/>
    <col min="7173" max="7173" width="7.6640625" style="1" customWidth="1"/>
    <col min="7174" max="7174" width="8.88671875" style="1"/>
    <col min="7175" max="7175" width="3.21875" style="1" bestFit="1" customWidth="1"/>
    <col min="7176" max="7422" width="8.88671875" style="1"/>
    <col min="7423" max="7423" width="6.77734375" style="1" customWidth="1"/>
    <col min="7424" max="7424" width="5.109375" style="1" customWidth="1"/>
    <col min="7425" max="7425" width="44" style="1" customWidth="1"/>
    <col min="7426" max="7426" width="6.6640625" style="1" customWidth="1"/>
    <col min="7427" max="7427" width="6.77734375" style="1" customWidth="1"/>
    <col min="7428" max="7428" width="6.88671875" style="1" customWidth="1"/>
    <col min="7429" max="7429" width="7.6640625" style="1" customWidth="1"/>
    <col min="7430" max="7430" width="8.88671875" style="1"/>
    <col min="7431" max="7431" width="3.21875" style="1" bestFit="1" customWidth="1"/>
    <col min="7432" max="7678" width="8.88671875" style="1"/>
    <col min="7679" max="7679" width="6.77734375" style="1" customWidth="1"/>
    <col min="7680" max="7680" width="5.109375" style="1" customWidth="1"/>
    <col min="7681" max="7681" width="44" style="1" customWidth="1"/>
    <col min="7682" max="7682" width="6.6640625" style="1" customWidth="1"/>
    <col min="7683" max="7683" width="6.77734375" style="1" customWidth="1"/>
    <col min="7684" max="7684" width="6.88671875" style="1" customWidth="1"/>
    <col min="7685" max="7685" width="7.6640625" style="1" customWidth="1"/>
    <col min="7686" max="7686" width="8.88671875" style="1"/>
    <col min="7687" max="7687" width="3.21875" style="1" bestFit="1" customWidth="1"/>
    <col min="7688" max="7934" width="8.88671875" style="1"/>
    <col min="7935" max="7935" width="6.77734375" style="1" customWidth="1"/>
    <col min="7936" max="7936" width="5.109375" style="1" customWidth="1"/>
    <col min="7937" max="7937" width="44" style="1" customWidth="1"/>
    <col min="7938" max="7938" width="6.6640625" style="1" customWidth="1"/>
    <col min="7939" max="7939" width="6.77734375" style="1" customWidth="1"/>
    <col min="7940" max="7940" width="6.88671875" style="1" customWidth="1"/>
    <col min="7941" max="7941" width="7.6640625" style="1" customWidth="1"/>
    <col min="7942" max="7942" width="8.88671875" style="1"/>
    <col min="7943" max="7943" width="3.21875" style="1" bestFit="1" customWidth="1"/>
    <col min="7944" max="8190" width="8.88671875" style="1"/>
    <col min="8191" max="8191" width="6.77734375" style="1" customWidth="1"/>
    <col min="8192" max="8192" width="5.109375" style="1" customWidth="1"/>
    <col min="8193" max="8193" width="44" style="1" customWidth="1"/>
    <col min="8194" max="8194" width="6.6640625" style="1" customWidth="1"/>
    <col min="8195" max="8195" width="6.77734375" style="1" customWidth="1"/>
    <col min="8196" max="8196" width="6.88671875" style="1" customWidth="1"/>
    <col min="8197" max="8197" width="7.6640625" style="1" customWidth="1"/>
    <col min="8198" max="8198" width="8.88671875" style="1"/>
    <col min="8199" max="8199" width="3.21875" style="1" bestFit="1" customWidth="1"/>
    <col min="8200" max="8446" width="8.88671875" style="1"/>
    <col min="8447" max="8447" width="6.77734375" style="1" customWidth="1"/>
    <col min="8448" max="8448" width="5.109375" style="1" customWidth="1"/>
    <col min="8449" max="8449" width="44" style="1" customWidth="1"/>
    <col min="8450" max="8450" width="6.6640625" style="1" customWidth="1"/>
    <col min="8451" max="8451" width="6.77734375" style="1" customWidth="1"/>
    <col min="8452" max="8452" width="6.88671875" style="1" customWidth="1"/>
    <col min="8453" max="8453" width="7.6640625" style="1" customWidth="1"/>
    <col min="8454" max="8454" width="8.88671875" style="1"/>
    <col min="8455" max="8455" width="3.21875" style="1" bestFit="1" customWidth="1"/>
    <col min="8456" max="8702" width="8.88671875" style="1"/>
    <col min="8703" max="8703" width="6.77734375" style="1" customWidth="1"/>
    <col min="8704" max="8704" width="5.109375" style="1" customWidth="1"/>
    <col min="8705" max="8705" width="44" style="1" customWidth="1"/>
    <col min="8706" max="8706" width="6.6640625" style="1" customWidth="1"/>
    <col min="8707" max="8707" width="6.77734375" style="1" customWidth="1"/>
    <col min="8708" max="8708" width="6.88671875" style="1" customWidth="1"/>
    <col min="8709" max="8709" width="7.6640625" style="1" customWidth="1"/>
    <col min="8710" max="8710" width="8.88671875" style="1"/>
    <col min="8711" max="8711" width="3.21875" style="1" bestFit="1" customWidth="1"/>
    <col min="8712" max="8958" width="8.88671875" style="1"/>
    <col min="8959" max="8959" width="6.77734375" style="1" customWidth="1"/>
    <col min="8960" max="8960" width="5.109375" style="1" customWidth="1"/>
    <col min="8961" max="8961" width="44" style="1" customWidth="1"/>
    <col min="8962" max="8962" width="6.6640625" style="1" customWidth="1"/>
    <col min="8963" max="8963" width="6.77734375" style="1" customWidth="1"/>
    <col min="8964" max="8964" width="6.88671875" style="1" customWidth="1"/>
    <col min="8965" max="8965" width="7.6640625" style="1" customWidth="1"/>
    <col min="8966" max="8966" width="8.88671875" style="1"/>
    <col min="8967" max="8967" width="3.21875" style="1" bestFit="1" customWidth="1"/>
    <col min="8968" max="9214" width="8.88671875" style="1"/>
    <col min="9215" max="9215" width="6.77734375" style="1" customWidth="1"/>
    <col min="9216" max="9216" width="5.109375" style="1" customWidth="1"/>
    <col min="9217" max="9217" width="44" style="1" customWidth="1"/>
    <col min="9218" max="9218" width="6.6640625" style="1" customWidth="1"/>
    <col min="9219" max="9219" width="6.77734375" style="1" customWidth="1"/>
    <col min="9220" max="9220" width="6.88671875" style="1" customWidth="1"/>
    <col min="9221" max="9221" width="7.6640625" style="1" customWidth="1"/>
    <col min="9222" max="9222" width="8.88671875" style="1"/>
    <col min="9223" max="9223" width="3.21875" style="1" bestFit="1" customWidth="1"/>
    <col min="9224" max="9470" width="8.88671875" style="1"/>
    <col min="9471" max="9471" width="6.77734375" style="1" customWidth="1"/>
    <col min="9472" max="9472" width="5.109375" style="1" customWidth="1"/>
    <col min="9473" max="9473" width="44" style="1" customWidth="1"/>
    <col min="9474" max="9474" width="6.6640625" style="1" customWidth="1"/>
    <col min="9475" max="9475" width="6.77734375" style="1" customWidth="1"/>
    <col min="9476" max="9476" width="6.88671875" style="1" customWidth="1"/>
    <col min="9477" max="9477" width="7.6640625" style="1" customWidth="1"/>
    <col min="9478" max="9478" width="8.88671875" style="1"/>
    <col min="9479" max="9479" width="3.21875" style="1" bestFit="1" customWidth="1"/>
    <col min="9480" max="9726" width="8.88671875" style="1"/>
    <col min="9727" max="9727" width="6.77734375" style="1" customWidth="1"/>
    <col min="9728" max="9728" width="5.109375" style="1" customWidth="1"/>
    <col min="9729" max="9729" width="44" style="1" customWidth="1"/>
    <col min="9730" max="9730" width="6.6640625" style="1" customWidth="1"/>
    <col min="9731" max="9731" width="6.77734375" style="1" customWidth="1"/>
    <col min="9732" max="9732" width="6.88671875" style="1" customWidth="1"/>
    <col min="9733" max="9733" width="7.6640625" style="1" customWidth="1"/>
    <col min="9734" max="9734" width="8.88671875" style="1"/>
    <col min="9735" max="9735" width="3.21875" style="1" bestFit="1" customWidth="1"/>
    <col min="9736" max="9982" width="8.88671875" style="1"/>
    <col min="9983" max="9983" width="6.77734375" style="1" customWidth="1"/>
    <col min="9984" max="9984" width="5.109375" style="1" customWidth="1"/>
    <col min="9985" max="9985" width="44" style="1" customWidth="1"/>
    <col min="9986" max="9986" width="6.6640625" style="1" customWidth="1"/>
    <col min="9987" max="9987" width="6.77734375" style="1" customWidth="1"/>
    <col min="9988" max="9988" width="6.88671875" style="1" customWidth="1"/>
    <col min="9989" max="9989" width="7.6640625" style="1" customWidth="1"/>
    <col min="9990" max="9990" width="8.88671875" style="1"/>
    <col min="9991" max="9991" width="3.21875" style="1" bestFit="1" customWidth="1"/>
    <col min="9992" max="10238" width="8.88671875" style="1"/>
    <col min="10239" max="10239" width="6.77734375" style="1" customWidth="1"/>
    <col min="10240" max="10240" width="5.109375" style="1" customWidth="1"/>
    <col min="10241" max="10241" width="44" style="1" customWidth="1"/>
    <col min="10242" max="10242" width="6.6640625" style="1" customWidth="1"/>
    <col min="10243" max="10243" width="6.77734375" style="1" customWidth="1"/>
    <col min="10244" max="10244" width="6.88671875" style="1" customWidth="1"/>
    <col min="10245" max="10245" width="7.6640625" style="1" customWidth="1"/>
    <col min="10246" max="10246" width="8.88671875" style="1"/>
    <col min="10247" max="10247" width="3.21875" style="1" bestFit="1" customWidth="1"/>
    <col min="10248" max="10494" width="8.88671875" style="1"/>
    <col min="10495" max="10495" width="6.77734375" style="1" customWidth="1"/>
    <col min="10496" max="10496" width="5.109375" style="1" customWidth="1"/>
    <col min="10497" max="10497" width="44" style="1" customWidth="1"/>
    <col min="10498" max="10498" width="6.6640625" style="1" customWidth="1"/>
    <col min="10499" max="10499" width="6.77734375" style="1" customWidth="1"/>
    <col min="10500" max="10500" width="6.88671875" style="1" customWidth="1"/>
    <col min="10501" max="10501" width="7.6640625" style="1" customWidth="1"/>
    <col min="10502" max="10502" width="8.88671875" style="1"/>
    <col min="10503" max="10503" width="3.21875" style="1" bestFit="1" customWidth="1"/>
    <col min="10504" max="10750" width="8.88671875" style="1"/>
    <col min="10751" max="10751" width="6.77734375" style="1" customWidth="1"/>
    <col min="10752" max="10752" width="5.109375" style="1" customWidth="1"/>
    <col min="10753" max="10753" width="44" style="1" customWidth="1"/>
    <col min="10754" max="10754" width="6.6640625" style="1" customWidth="1"/>
    <col min="10755" max="10755" width="6.77734375" style="1" customWidth="1"/>
    <col min="10756" max="10756" width="6.88671875" style="1" customWidth="1"/>
    <col min="10757" max="10757" width="7.6640625" style="1" customWidth="1"/>
    <col min="10758" max="10758" width="8.88671875" style="1"/>
    <col min="10759" max="10759" width="3.21875" style="1" bestFit="1" customWidth="1"/>
    <col min="10760" max="11006" width="8.88671875" style="1"/>
    <col min="11007" max="11007" width="6.77734375" style="1" customWidth="1"/>
    <col min="11008" max="11008" width="5.109375" style="1" customWidth="1"/>
    <col min="11009" max="11009" width="44" style="1" customWidth="1"/>
    <col min="11010" max="11010" width="6.6640625" style="1" customWidth="1"/>
    <col min="11011" max="11011" width="6.77734375" style="1" customWidth="1"/>
    <col min="11012" max="11012" width="6.88671875" style="1" customWidth="1"/>
    <col min="11013" max="11013" width="7.6640625" style="1" customWidth="1"/>
    <col min="11014" max="11014" width="8.88671875" style="1"/>
    <col min="11015" max="11015" width="3.21875" style="1" bestFit="1" customWidth="1"/>
    <col min="11016" max="11262" width="8.88671875" style="1"/>
    <col min="11263" max="11263" width="6.77734375" style="1" customWidth="1"/>
    <col min="11264" max="11264" width="5.109375" style="1" customWidth="1"/>
    <col min="11265" max="11265" width="44" style="1" customWidth="1"/>
    <col min="11266" max="11266" width="6.6640625" style="1" customWidth="1"/>
    <col min="11267" max="11267" width="6.77734375" style="1" customWidth="1"/>
    <col min="11268" max="11268" width="6.88671875" style="1" customWidth="1"/>
    <col min="11269" max="11269" width="7.6640625" style="1" customWidth="1"/>
    <col min="11270" max="11270" width="8.88671875" style="1"/>
    <col min="11271" max="11271" width="3.21875" style="1" bestFit="1" customWidth="1"/>
    <col min="11272" max="11518" width="8.88671875" style="1"/>
    <col min="11519" max="11519" width="6.77734375" style="1" customWidth="1"/>
    <col min="11520" max="11520" width="5.109375" style="1" customWidth="1"/>
    <col min="11521" max="11521" width="44" style="1" customWidth="1"/>
    <col min="11522" max="11522" width="6.6640625" style="1" customWidth="1"/>
    <col min="11523" max="11523" width="6.77734375" style="1" customWidth="1"/>
    <col min="11524" max="11524" width="6.88671875" style="1" customWidth="1"/>
    <col min="11525" max="11525" width="7.6640625" style="1" customWidth="1"/>
    <col min="11526" max="11526" width="8.88671875" style="1"/>
    <col min="11527" max="11527" width="3.21875" style="1" bestFit="1" customWidth="1"/>
    <col min="11528" max="11774" width="8.88671875" style="1"/>
    <col min="11775" max="11775" width="6.77734375" style="1" customWidth="1"/>
    <col min="11776" max="11776" width="5.109375" style="1" customWidth="1"/>
    <col min="11777" max="11777" width="44" style="1" customWidth="1"/>
    <col min="11778" max="11778" width="6.6640625" style="1" customWidth="1"/>
    <col min="11779" max="11779" width="6.77734375" style="1" customWidth="1"/>
    <col min="11780" max="11780" width="6.88671875" style="1" customWidth="1"/>
    <col min="11781" max="11781" width="7.6640625" style="1" customWidth="1"/>
    <col min="11782" max="11782" width="8.88671875" style="1"/>
    <col min="11783" max="11783" width="3.21875" style="1" bestFit="1" customWidth="1"/>
    <col min="11784" max="12030" width="8.88671875" style="1"/>
    <col min="12031" max="12031" width="6.77734375" style="1" customWidth="1"/>
    <col min="12032" max="12032" width="5.109375" style="1" customWidth="1"/>
    <col min="12033" max="12033" width="44" style="1" customWidth="1"/>
    <col min="12034" max="12034" width="6.6640625" style="1" customWidth="1"/>
    <col min="12035" max="12035" width="6.77734375" style="1" customWidth="1"/>
    <col min="12036" max="12036" width="6.88671875" style="1" customWidth="1"/>
    <col min="12037" max="12037" width="7.6640625" style="1" customWidth="1"/>
    <col min="12038" max="12038" width="8.88671875" style="1"/>
    <col min="12039" max="12039" width="3.21875" style="1" bestFit="1" customWidth="1"/>
    <col min="12040" max="12286" width="8.88671875" style="1"/>
    <col min="12287" max="12287" width="6.77734375" style="1" customWidth="1"/>
    <col min="12288" max="12288" width="5.109375" style="1" customWidth="1"/>
    <col min="12289" max="12289" width="44" style="1" customWidth="1"/>
    <col min="12290" max="12290" width="6.6640625" style="1" customWidth="1"/>
    <col min="12291" max="12291" width="6.77734375" style="1" customWidth="1"/>
    <col min="12292" max="12292" width="6.88671875" style="1" customWidth="1"/>
    <col min="12293" max="12293" width="7.6640625" style="1" customWidth="1"/>
    <col min="12294" max="12294" width="8.88671875" style="1"/>
    <col min="12295" max="12295" width="3.21875" style="1" bestFit="1" customWidth="1"/>
    <col min="12296" max="12542" width="8.88671875" style="1"/>
    <col min="12543" max="12543" width="6.77734375" style="1" customWidth="1"/>
    <col min="12544" max="12544" width="5.109375" style="1" customWidth="1"/>
    <col min="12545" max="12545" width="44" style="1" customWidth="1"/>
    <col min="12546" max="12546" width="6.6640625" style="1" customWidth="1"/>
    <col min="12547" max="12547" width="6.77734375" style="1" customWidth="1"/>
    <col min="12548" max="12548" width="6.88671875" style="1" customWidth="1"/>
    <col min="12549" max="12549" width="7.6640625" style="1" customWidth="1"/>
    <col min="12550" max="12550" width="8.88671875" style="1"/>
    <col min="12551" max="12551" width="3.21875" style="1" bestFit="1" customWidth="1"/>
    <col min="12552" max="12798" width="8.88671875" style="1"/>
    <col min="12799" max="12799" width="6.77734375" style="1" customWidth="1"/>
    <col min="12800" max="12800" width="5.109375" style="1" customWidth="1"/>
    <col min="12801" max="12801" width="44" style="1" customWidth="1"/>
    <col min="12802" max="12802" width="6.6640625" style="1" customWidth="1"/>
    <col min="12803" max="12803" width="6.77734375" style="1" customWidth="1"/>
    <col min="12804" max="12804" width="6.88671875" style="1" customWidth="1"/>
    <col min="12805" max="12805" width="7.6640625" style="1" customWidth="1"/>
    <col min="12806" max="12806" width="8.88671875" style="1"/>
    <col min="12807" max="12807" width="3.21875" style="1" bestFit="1" customWidth="1"/>
    <col min="12808" max="13054" width="8.88671875" style="1"/>
    <col min="13055" max="13055" width="6.77734375" style="1" customWidth="1"/>
    <col min="13056" max="13056" width="5.109375" style="1" customWidth="1"/>
    <col min="13057" max="13057" width="44" style="1" customWidth="1"/>
    <col min="13058" max="13058" width="6.6640625" style="1" customWidth="1"/>
    <col min="13059" max="13059" width="6.77734375" style="1" customWidth="1"/>
    <col min="13060" max="13060" width="6.88671875" style="1" customWidth="1"/>
    <col min="13061" max="13061" width="7.6640625" style="1" customWidth="1"/>
    <col min="13062" max="13062" width="8.88671875" style="1"/>
    <col min="13063" max="13063" width="3.21875" style="1" bestFit="1" customWidth="1"/>
    <col min="13064" max="13310" width="8.88671875" style="1"/>
    <col min="13311" max="13311" width="6.77734375" style="1" customWidth="1"/>
    <col min="13312" max="13312" width="5.109375" style="1" customWidth="1"/>
    <col min="13313" max="13313" width="44" style="1" customWidth="1"/>
    <col min="13314" max="13314" width="6.6640625" style="1" customWidth="1"/>
    <col min="13315" max="13315" width="6.77734375" style="1" customWidth="1"/>
    <col min="13316" max="13316" width="6.88671875" style="1" customWidth="1"/>
    <col min="13317" max="13317" width="7.6640625" style="1" customWidth="1"/>
    <col min="13318" max="13318" width="8.88671875" style="1"/>
    <col min="13319" max="13319" width="3.21875" style="1" bestFit="1" customWidth="1"/>
    <col min="13320" max="13566" width="8.88671875" style="1"/>
    <col min="13567" max="13567" width="6.77734375" style="1" customWidth="1"/>
    <col min="13568" max="13568" width="5.109375" style="1" customWidth="1"/>
    <col min="13569" max="13569" width="44" style="1" customWidth="1"/>
    <col min="13570" max="13570" width="6.6640625" style="1" customWidth="1"/>
    <col min="13571" max="13571" width="6.77734375" style="1" customWidth="1"/>
    <col min="13572" max="13572" width="6.88671875" style="1" customWidth="1"/>
    <col min="13573" max="13573" width="7.6640625" style="1" customWidth="1"/>
    <col min="13574" max="13574" width="8.88671875" style="1"/>
    <col min="13575" max="13575" width="3.21875" style="1" bestFit="1" customWidth="1"/>
    <col min="13576" max="13822" width="8.88671875" style="1"/>
    <col min="13823" max="13823" width="6.77734375" style="1" customWidth="1"/>
    <col min="13824" max="13824" width="5.109375" style="1" customWidth="1"/>
    <col min="13825" max="13825" width="44" style="1" customWidth="1"/>
    <col min="13826" max="13826" width="6.6640625" style="1" customWidth="1"/>
    <col min="13827" max="13827" width="6.77734375" style="1" customWidth="1"/>
    <col min="13828" max="13828" width="6.88671875" style="1" customWidth="1"/>
    <col min="13829" max="13829" width="7.6640625" style="1" customWidth="1"/>
    <col min="13830" max="13830" width="8.88671875" style="1"/>
    <col min="13831" max="13831" width="3.21875" style="1" bestFit="1" customWidth="1"/>
    <col min="13832" max="14078" width="8.88671875" style="1"/>
    <col min="14079" max="14079" width="6.77734375" style="1" customWidth="1"/>
    <col min="14080" max="14080" width="5.109375" style="1" customWidth="1"/>
    <col min="14081" max="14081" width="44" style="1" customWidth="1"/>
    <col min="14082" max="14082" width="6.6640625" style="1" customWidth="1"/>
    <col min="14083" max="14083" width="6.77734375" style="1" customWidth="1"/>
    <col min="14084" max="14084" width="6.88671875" style="1" customWidth="1"/>
    <col min="14085" max="14085" width="7.6640625" style="1" customWidth="1"/>
    <col min="14086" max="14086" width="8.88671875" style="1"/>
    <col min="14087" max="14087" width="3.21875" style="1" bestFit="1" customWidth="1"/>
    <col min="14088" max="14334" width="8.88671875" style="1"/>
    <col min="14335" max="14335" width="6.77734375" style="1" customWidth="1"/>
    <col min="14336" max="14336" width="5.109375" style="1" customWidth="1"/>
    <col min="14337" max="14337" width="44" style="1" customWidth="1"/>
    <col min="14338" max="14338" width="6.6640625" style="1" customWidth="1"/>
    <col min="14339" max="14339" width="6.77734375" style="1" customWidth="1"/>
    <col min="14340" max="14340" width="6.88671875" style="1" customWidth="1"/>
    <col min="14341" max="14341" width="7.6640625" style="1" customWidth="1"/>
    <col min="14342" max="14342" width="8.88671875" style="1"/>
    <col min="14343" max="14343" width="3.21875" style="1" bestFit="1" customWidth="1"/>
    <col min="14344" max="14590" width="8.88671875" style="1"/>
    <col min="14591" max="14591" width="6.77734375" style="1" customWidth="1"/>
    <col min="14592" max="14592" width="5.109375" style="1" customWidth="1"/>
    <col min="14593" max="14593" width="44" style="1" customWidth="1"/>
    <col min="14594" max="14594" width="6.6640625" style="1" customWidth="1"/>
    <col min="14595" max="14595" width="6.77734375" style="1" customWidth="1"/>
    <col min="14596" max="14596" width="6.88671875" style="1" customWidth="1"/>
    <col min="14597" max="14597" width="7.6640625" style="1" customWidth="1"/>
    <col min="14598" max="14598" width="8.88671875" style="1"/>
    <col min="14599" max="14599" width="3.21875" style="1" bestFit="1" customWidth="1"/>
    <col min="14600" max="14846" width="8.88671875" style="1"/>
    <col min="14847" max="14847" width="6.77734375" style="1" customWidth="1"/>
    <col min="14848" max="14848" width="5.109375" style="1" customWidth="1"/>
    <col min="14849" max="14849" width="44" style="1" customWidth="1"/>
    <col min="14850" max="14850" width="6.6640625" style="1" customWidth="1"/>
    <col min="14851" max="14851" width="6.77734375" style="1" customWidth="1"/>
    <col min="14852" max="14852" width="6.88671875" style="1" customWidth="1"/>
    <col min="14853" max="14853" width="7.6640625" style="1" customWidth="1"/>
    <col min="14854" max="14854" width="8.88671875" style="1"/>
    <col min="14855" max="14855" width="3.21875" style="1" bestFit="1" customWidth="1"/>
    <col min="14856" max="15102" width="8.88671875" style="1"/>
    <col min="15103" max="15103" width="6.77734375" style="1" customWidth="1"/>
    <col min="15104" max="15104" width="5.109375" style="1" customWidth="1"/>
    <col min="15105" max="15105" width="44" style="1" customWidth="1"/>
    <col min="15106" max="15106" width="6.6640625" style="1" customWidth="1"/>
    <col min="15107" max="15107" width="6.77734375" style="1" customWidth="1"/>
    <col min="15108" max="15108" width="6.88671875" style="1" customWidth="1"/>
    <col min="15109" max="15109" width="7.6640625" style="1" customWidth="1"/>
    <col min="15110" max="15110" width="8.88671875" style="1"/>
    <col min="15111" max="15111" width="3.21875" style="1" bestFit="1" customWidth="1"/>
    <col min="15112" max="15358" width="8.88671875" style="1"/>
    <col min="15359" max="15359" width="6.77734375" style="1" customWidth="1"/>
    <col min="15360" max="15360" width="5.109375" style="1" customWidth="1"/>
    <col min="15361" max="15361" width="44" style="1" customWidth="1"/>
    <col min="15362" max="15362" width="6.6640625" style="1" customWidth="1"/>
    <col min="15363" max="15363" width="6.77734375" style="1" customWidth="1"/>
    <col min="15364" max="15364" width="6.88671875" style="1" customWidth="1"/>
    <col min="15365" max="15365" width="7.6640625" style="1" customWidth="1"/>
    <col min="15366" max="15366" width="8.88671875" style="1"/>
    <col min="15367" max="15367" width="3.21875" style="1" bestFit="1" customWidth="1"/>
    <col min="15368" max="15614" width="8.88671875" style="1"/>
    <col min="15615" max="15615" width="6.77734375" style="1" customWidth="1"/>
    <col min="15616" max="15616" width="5.109375" style="1" customWidth="1"/>
    <col min="15617" max="15617" width="44" style="1" customWidth="1"/>
    <col min="15618" max="15618" width="6.6640625" style="1" customWidth="1"/>
    <col min="15619" max="15619" width="6.77734375" style="1" customWidth="1"/>
    <col min="15620" max="15620" width="6.88671875" style="1" customWidth="1"/>
    <col min="15621" max="15621" width="7.6640625" style="1" customWidth="1"/>
    <col min="15622" max="15622" width="8.88671875" style="1"/>
    <col min="15623" max="15623" width="3.21875" style="1" bestFit="1" customWidth="1"/>
    <col min="15624" max="15870" width="8.88671875" style="1"/>
    <col min="15871" max="15871" width="6.77734375" style="1" customWidth="1"/>
    <col min="15872" max="15872" width="5.109375" style="1" customWidth="1"/>
    <col min="15873" max="15873" width="44" style="1" customWidth="1"/>
    <col min="15874" max="15874" width="6.6640625" style="1" customWidth="1"/>
    <col min="15875" max="15875" width="6.77734375" style="1" customWidth="1"/>
    <col min="15876" max="15876" width="6.88671875" style="1" customWidth="1"/>
    <col min="15877" max="15877" width="7.6640625" style="1" customWidth="1"/>
    <col min="15878" max="15878" width="8.88671875" style="1"/>
    <col min="15879" max="15879" width="3.21875" style="1" bestFit="1" customWidth="1"/>
    <col min="15880" max="16126" width="8.88671875" style="1"/>
    <col min="16127" max="16127" width="6.77734375" style="1" customWidth="1"/>
    <col min="16128" max="16128" width="5.109375" style="1" customWidth="1"/>
    <col min="16129" max="16129" width="44" style="1" customWidth="1"/>
    <col min="16130" max="16130" width="6.6640625" style="1" customWidth="1"/>
    <col min="16131" max="16131" width="6.77734375" style="1" customWidth="1"/>
    <col min="16132" max="16132" width="6.88671875" style="1" customWidth="1"/>
    <col min="16133" max="16133" width="7.6640625" style="1" customWidth="1"/>
    <col min="16134" max="16134" width="8.88671875" style="1"/>
    <col min="16135" max="16135" width="3.21875" style="1" bestFit="1" customWidth="1"/>
    <col min="16136" max="16384" width="8.88671875" style="1"/>
  </cols>
  <sheetData>
    <row r="1" spans="1:15" x14ac:dyDescent="0.2">
      <c r="H1" s="2"/>
      <c r="I1" s="2"/>
      <c r="J1" s="2"/>
      <c r="K1" s="2"/>
      <c r="L1" s="2"/>
      <c r="M1" s="2"/>
      <c r="N1" s="2"/>
      <c r="O1" s="2"/>
    </row>
    <row r="2" spans="1:15" s="4" customFormat="1" ht="18.75" customHeight="1" x14ac:dyDescent="0.3">
      <c r="A2" s="133" t="s">
        <v>122</v>
      </c>
      <c r="B2" s="133"/>
      <c r="C2" s="133"/>
      <c r="D2" s="133"/>
      <c r="E2" s="133"/>
      <c r="F2" s="3"/>
      <c r="G2" s="3"/>
      <c r="H2" s="2"/>
      <c r="I2" s="2"/>
      <c r="J2" s="2"/>
      <c r="K2" s="2"/>
      <c r="L2" s="2"/>
      <c r="M2" s="2"/>
      <c r="N2" s="2"/>
      <c r="O2" s="2"/>
    </row>
    <row r="3" spans="1:15" s="4" customFormat="1" ht="15.75" customHeight="1" x14ac:dyDescent="0.25">
      <c r="A3" s="134" t="s">
        <v>124</v>
      </c>
      <c r="B3" s="134"/>
      <c r="C3" s="134"/>
      <c r="D3" s="134"/>
      <c r="E3" s="5"/>
      <c r="F3" s="5"/>
      <c r="G3" s="5"/>
      <c r="H3" s="2"/>
      <c r="I3" s="2"/>
      <c r="J3" s="2"/>
      <c r="K3" s="2"/>
      <c r="L3" s="2"/>
      <c r="M3" s="2"/>
      <c r="N3" s="2"/>
      <c r="O3" s="2"/>
    </row>
    <row r="4" spans="1:15" s="4" customFormat="1" ht="15.75" x14ac:dyDescent="0.25">
      <c r="A4" s="135" t="s">
        <v>123</v>
      </c>
      <c r="B4" s="135"/>
      <c r="C4" s="135"/>
      <c r="D4" s="92"/>
      <c r="E4" s="6"/>
      <c r="F4" s="5"/>
      <c r="G4" s="5"/>
      <c r="H4" s="2"/>
      <c r="I4" s="2"/>
      <c r="J4" s="2"/>
      <c r="K4" s="2"/>
      <c r="L4" s="2"/>
      <c r="M4" s="2"/>
      <c r="N4" s="2"/>
      <c r="O4" s="2"/>
    </row>
    <row r="5" spans="1:15" s="4" customFormat="1" ht="15.75" x14ac:dyDescent="0.25">
      <c r="A5" s="136"/>
      <c r="B5" s="136"/>
      <c r="C5" s="136"/>
      <c r="D5" s="6"/>
      <c r="E5" s="6"/>
      <c r="F5" s="5"/>
      <c r="G5" s="5"/>
      <c r="H5" s="2"/>
      <c r="I5" s="2"/>
      <c r="J5" s="2"/>
      <c r="K5" s="2"/>
      <c r="L5" s="2"/>
      <c r="M5" s="2"/>
      <c r="N5" s="2"/>
      <c r="O5" s="2"/>
    </row>
    <row r="6" spans="1:15" s="7" customFormat="1" ht="13.5" thickBot="1" x14ac:dyDescent="0.25">
      <c r="C6" s="8"/>
      <c r="D6" s="9"/>
      <c r="E6" s="9"/>
      <c r="H6" s="2"/>
      <c r="I6" s="2"/>
      <c r="J6" s="2"/>
      <c r="K6" s="2"/>
      <c r="L6" s="2"/>
      <c r="M6" s="2"/>
      <c r="N6" s="2"/>
      <c r="O6" s="2"/>
    </row>
    <row r="7" spans="1:15" s="7" customFormat="1" x14ac:dyDescent="0.25">
      <c r="A7" s="137" t="s">
        <v>0</v>
      </c>
      <c r="B7" s="139" t="s">
        <v>1</v>
      </c>
      <c r="C7" s="141" t="s">
        <v>2</v>
      </c>
      <c r="D7" s="141" t="s">
        <v>3</v>
      </c>
      <c r="E7" s="143" t="s">
        <v>4</v>
      </c>
    </row>
    <row r="8" spans="1:15" s="7" customFormat="1" ht="13.5" thickBot="1" x14ac:dyDescent="0.3">
      <c r="A8" s="138"/>
      <c r="B8" s="140"/>
      <c r="C8" s="142"/>
      <c r="D8" s="142"/>
      <c r="E8" s="144"/>
    </row>
    <row r="9" spans="1:15" s="14" customFormat="1" x14ac:dyDescent="0.25">
      <c r="A9" s="10" t="s">
        <v>5</v>
      </c>
      <c r="B9" s="11"/>
      <c r="C9" s="12" t="s">
        <v>6</v>
      </c>
      <c r="D9" s="13"/>
      <c r="E9" s="47"/>
    </row>
    <row r="10" spans="1:15" s="7" customFormat="1" x14ac:dyDescent="0.25">
      <c r="A10" s="15" t="s">
        <v>7</v>
      </c>
      <c r="B10" s="16"/>
      <c r="C10" s="17" t="s">
        <v>8</v>
      </c>
      <c r="D10" s="18" t="s">
        <v>9</v>
      </c>
      <c r="E10" s="48">
        <v>1</v>
      </c>
    </row>
    <row r="11" spans="1:15" s="7" customFormat="1" x14ac:dyDescent="0.25">
      <c r="A11" s="15" t="s">
        <v>10</v>
      </c>
      <c r="B11" s="19"/>
      <c r="C11" s="17" t="s">
        <v>11</v>
      </c>
      <c r="D11" s="18" t="s">
        <v>9</v>
      </c>
      <c r="E11" s="48">
        <v>1</v>
      </c>
    </row>
    <row r="12" spans="1:15" s="7" customFormat="1" ht="25.5" x14ac:dyDescent="0.25">
      <c r="A12" s="20" t="s">
        <v>12</v>
      </c>
      <c r="B12" s="21"/>
      <c r="C12" s="22" t="s">
        <v>13</v>
      </c>
      <c r="D12" s="23" t="s">
        <v>14</v>
      </c>
      <c r="E12" s="48">
        <v>22</v>
      </c>
    </row>
    <row r="13" spans="1:15" s="7" customFormat="1" ht="15.75" x14ac:dyDescent="0.25">
      <c r="A13" s="15" t="s">
        <v>15</v>
      </c>
      <c r="B13" s="21"/>
      <c r="C13" s="22" t="s">
        <v>16</v>
      </c>
      <c r="D13" s="18" t="s">
        <v>17</v>
      </c>
      <c r="E13" s="48">
        <v>150</v>
      </c>
    </row>
    <row r="14" spans="1:15" s="7" customFormat="1" x14ac:dyDescent="0.25">
      <c r="A14" s="15" t="s">
        <v>18</v>
      </c>
      <c r="B14" s="21"/>
      <c r="C14" s="22" t="s">
        <v>19</v>
      </c>
      <c r="D14" s="23" t="s">
        <v>20</v>
      </c>
      <c r="E14" s="48">
        <v>3</v>
      </c>
    </row>
    <row r="15" spans="1:15" s="24" customFormat="1" x14ac:dyDescent="0.25">
      <c r="A15" s="15" t="s">
        <v>21</v>
      </c>
      <c r="B15" s="21"/>
      <c r="C15" s="22" t="s">
        <v>22</v>
      </c>
      <c r="D15" s="23" t="s">
        <v>9</v>
      </c>
      <c r="E15" s="48">
        <v>1</v>
      </c>
    </row>
    <row r="16" spans="1:15" s="29" customFormat="1" x14ac:dyDescent="0.25">
      <c r="A16" s="25" t="s">
        <v>23</v>
      </c>
      <c r="B16" s="26"/>
      <c r="C16" s="27" t="s">
        <v>24</v>
      </c>
      <c r="D16" s="28"/>
      <c r="E16" s="52"/>
    </row>
    <row r="17" spans="1:6" s="24" customFormat="1" ht="25.5" x14ac:dyDescent="0.25">
      <c r="A17" s="15" t="s">
        <v>25</v>
      </c>
      <c r="B17" s="21"/>
      <c r="C17" s="22" t="s">
        <v>26</v>
      </c>
      <c r="D17" s="18" t="s">
        <v>27</v>
      </c>
      <c r="E17" s="48">
        <v>320</v>
      </c>
    </row>
    <row r="18" spans="1:6" s="24" customFormat="1" ht="39.75" x14ac:dyDescent="0.25">
      <c r="A18" s="15" t="s">
        <v>28</v>
      </c>
      <c r="B18" s="21"/>
      <c r="C18" s="22" t="s">
        <v>29</v>
      </c>
      <c r="D18" s="18" t="s">
        <v>27</v>
      </c>
      <c r="E18" s="48">
        <v>280</v>
      </c>
    </row>
    <row r="19" spans="1:6" s="24" customFormat="1" ht="15.75" x14ac:dyDescent="0.25">
      <c r="A19" s="15" t="s">
        <v>30</v>
      </c>
      <c r="B19" s="21"/>
      <c r="C19" s="22" t="s">
        <v>31</v>
      </c>
      <c r="D19" s="18" t="s">
        <v>17</v>
      </c>
      <c r="E19" s="48">
        <v>1169</v>
      </c>
      <c r="F19" s="30"/>
    </row>
    <row r="20" spans="1:6" s="24" customFormat="1" ht="25.5" x14ac:dyDescent="0.25">
      <c r="A20" s="15" t="s">
        <v>32</v>
      </c>
      <c r="B20" s="21"/>
      <c r="C20" s="22" t="s">
        <v>33</v>
      </c>
      <c r="D20" s="18" t="s">
        <v>27</v>
      </c>
      <c r="E20" s="48">
        <v>111</v>
      </c>
    </row>
    <row r="21" spans="1:6" s="24" customFormat="1" x14ac:dyDescent="0.25">
      <c r="A21" s="15" t="s">
        <v>34</v>
      </c>
      <c r="B21" s="21"/>
      <c r="C21" s="22" t="s">
        <v>35</v>
      </c>
      <c r="D21" s="18" t="s">
        <v>27</v>
      </c>
      <c r="E21" s="48">
        <v>260</v>
      </c>
    </row>
    <row r="22" spans="1:6" s="24" customFormat="1" x14ac:dyDescent="0.25">
      <c r="A22" s="15" t="s">
        <v>36</v>
      </c>
      <c r="B22" s="31"/>
      <c r="C22" s="22" t="s">
        <v>37</v>
      </c>
      <c r="D22" s="18" t="s">
        <v>27</v>
      </c>
      <c r="E22" s="48">
        <v>210</v>
      </c>
    </row>
    <row r="23" spans="1:6" s="24" customFormat="1" ht="25.5" x14ac:dyDescent="0.25">
      <c r="A23" s="15" t="s">
        <v>38</v>
      </c>
      <c r="B23" s="21"/>
      <c r="C23" s="17" t="s">
        <v>39</v>
      </c>
      <c r="D23" s="18" t="s">
        <v>17</v>
      </c>
      <c r="E23" s="51">
        <v>93</v>
      </c>
    </row>
    <row r="24" spans="1:6" s="29" customFormat="1" x14ac:dyDescent="0.25">
      <c r="A24" s="25" t="s">
        <v>40</v>
      </c>
      <c r="B24" s="26"/>
      <c r="C24" s="27" t="s">
        <v>41</v>
      </c>
      <c r="D24" s="32"/>
      <c r="E24" s="54"/>
    </row>
    <row r="25" spans="1:6" s="24" customFormat="1" ht="25.5" x14ac:dyDescent="0.25">
      <c r="A25" s="15" t="s">
        <v>42</v>
      </c>
      <c r="B25" s="21"/>
      <c r="C25" s="17" t="s">
        <v>43</v>
      </c>
      <c r="D25" s="18" t="s">
        <v>44</v>
      </c>
      <c r="E25" s="48">
        <f>88.2+7.3+5.9</f>
        <v>101.4</v>
      </c>
    </row>
    <row r="26" spans="1:6" s="24" customFormat="1" x14ac:dyDescent="0.25">
      <c r="A26" s="15" t="s">
        <v>45</v>
      </c>
      <c r="B26" s="31"/>
      <c r="C26" s="17" t="s">
        <v>46</v>
      </c>
      <c r="D26" s="18" t="s">
        <v>27</v>
      </c>
      <c r="E26" s="48">
        <f>E28*0.3</f>
        <v>81.599999999999994</v>
      </c>
    </row>
    <row r="27" spans="1:6" s="24" customFormat="1" ht="15.75" x14ac:dyDescent="0.25">
      <c r="A27" s="15" t="s">
        <v>47</v>
      </c>
      <c r="B27" s="21"/>
      <c r="C27" s="17" t="s">
        <v>48</v>
      </c>
      <c r="D27" s="18" t="s">
        <v>17</v>
      </c>
      <c r="E27" s="48">
        <f>E28</f>
        <v>272</v>
      </c>
    </row>
    <row r="28" spans="1:6" s="24" customFormat="1" ht="15.75" x14ac:dyDescent="0.25">
      <c r="A28" s="15" t="s">
        <v>49</v>
      </c>
      <c r="B28" s="21"/>
      <c r="C28" s="17" t="s">
        <v>50</v>
      </c>
      <c r="D28" s="18" t="s">
        <v>17</v>
      </c>
      <c r="E28" s="48">
        <v>272</v>
      </c>
    </row>
    <row r="29" spans="1:6" s="24" customFormat="1" x14ac:dyDescent="0.25">
      <c r="A29" s="15" t="s">
        <v>51</v>
      </c>
      <c r="B29" s="21"/>
      <c r="C29" s="17" t="s">
        <v>52</v>
      </c>
      <c r="D29" s="18" t="s">
        <v>27</v>
      </c>
      <c r="E29" s="48">
        <f>1.9*3.5</f>
        <v>6.6499999999999995</v>
      </c>
    </row>
    <row r="30" spans="1:6" s="24" customFormat="1" ht="25.5" x14ac:dyDescent="0.25">
      <c r="A30" s="33" t="s">
        <v>53</v>
      </c>
      <c r="B30" s="34"/>
      <c r="C30" s="17" t="s">
        <v>54</v>
      </c>
      <c r="D30" s="18" t="s">
        <v>55</v>
      </c>
      <c r="E30" s="55">
        <v>504</v>
      </c>
    </row>
    <row r="31" spans="1:6" s="24" customFormat="1" ht="13.5" thickBot="1" x14ac:dyDescent="0.3">
      <c r="A31" s="56" t="s">
        <v>56</v>
      </c>
      <c r="B31" s="57"/>
      <c r="C31" s="81" t="s">
        <v>57</v>
      </c>
      <c r="D31" s="82" t="s">
        <v>44</v>
      </c>
      <c r="E31" s="83">
        <v>6</v>
      </c>
    </row>
    <row r="32" spans="1:6" s="24" customFormat="1" x14ac:dyDescent="0.25">
      <c r="A32" s="116" t="s">
        <v>58</v>
      </c>
      <c r="B32" s="117"/>
      <c r="C32" s="117"/>
      <c r="D32" s="117"/>
      <c r="E32" s="118"/>
    </row>
    <row r="33" spans="1:9" s="38" customFormat="1" hidden="1" x14ac:dyDescent="0.25">
      <c r="A33" s="35"/>
      <c r="B33" s="36"/>
      <c r="C33" s="37" t="s">
        <v>59</v>
      </c>
      <c r="D33" s="119" t="s">
        <v>60</v>
      </c>
      <c r="E33" s="120"/>
      <c r="G33" s="39"/>
      <c r="I33" s="40"/>
    </row>
    <row r="34" spans="1:9" s="38" customFormat="1" x14ac:dyDescent="0.25">
      <c r="A34" s="121" t="s">
        <v>102</v>
      </c>
      <c r="B34" s="122"/>
      <c r="C34" s="122"/>
      <c r="D34" s="122"/>
      <c r="E34" s="123"/>
      <c r="G34" s="41"/>
    </row>
    <row r="35" spans="1:9" s="38" customFormat="1" x14ac:dyDescent="0.25">
      <c r="A35" s="124" t="s">
        <v>61</v>
      </c>
      <c r="B35" s="125"/>
      <c r="C35" s="125"/>
      <c r="D35" s="125"/>
      <c r="E35" s="126"/>
    </row>
    <row r="36" spans="1:9" s="38" customFormat="1" ht="12.75" customHeight="1" x14ac:dyDescent="0.25">
      <c r="A36" s="127" t="s">
        <v>103</v>
      </c>
      <c r="B36" s="128"/>
      <c r="C36" s="128"/>
      <c r="D36" s="128"/>
      <c r="E36" s="129"/>
    </row>
    <row r="37" spans="1:9" s="38" customFormat="1" ht="13.5" thickBot="1" x14ac:dyDescent="0.3">
      <c r="A37" s="130" t="s">
        <v>104</v>
      </c>
      <c r="B37" s="131"/>
      <c r="C37" s="131"/>
      <c r="D37" s="131"/>
      <c r="E37" s="132"/>
    </row>
    <row r="38" spans="1:9" s="38" customFormat="1" x14ac:dyDescent="0.2">
      <c r="A38" s="42"/>
      <c r="B38" s="43"/>
      <c r="C38" s="43"/>
      <c r="D38" s="43"/>
      <c r="E38" s="43"/>
    </row>
    <row r="39" spans="1:9" s="38" customFormat="1" x14ac:dyDescent="0.2">
      <c r="A39" s="42"/>
      <c r="B39" s="43"/>
      <c r="C39" s="43"/>
      <c r="D39" s="43"/>
      <c r="E39" s="43"/>
    </row>
    <row r="40" spans="1:9" s="7" customFormat="1" x14ac:dyDescent="0.2">
      <c r="C40" s="45" t="s">
        <v>62</v>
      </c>
      <c r="D40" s="9"/>
      <c r="E40" s="9"/>
    </row>
    <row r="41" spans="1:9" s="7" customFormat="1" ht="12.75" customHeight="1" x14ac:dyDescent="0.2">
      <c r="C41" s="46" t="s">
        <v>63</v>
      </c>
    </row>
  </sheetData>
  <mergeCells count="15">
    <mergeCell ref="A37:E37"/>
    <mergeCell ref="A2:E2"/>
    <mergeCell ref="A3:D3"/>
    <mergeCell ref="A4:C4"/>
    <mergeCell ref="A5:C5"/>
    <mergeCell ref="A7:A8"/>
    <mergeCell ref="B7:B8"/>
    <mergeCell ref="C7:C8"/>
    <mergeCell ref="D7:D8"/>
    <mergeCell ref="E7:E8"/>
    <mergeCell ref="A32:E32"/>
    <mergeCell ref="D33:E33"/>
    <mergeCell ref="A34:E34"/>
    <mergeCell ref="A35:E35"/>
    <mergeCell ref="A36:E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workbookViewId="0">
      <selection activeCell="C7" sqref="C7:C8"/>
    </sheetView>
  </sheetViews>
  <sheetFormatPr defaultRowHeight="12.75" x14ac:dyDescent="0.2"/>
  <cols>
    <col min="1" max="1" width="6.77734375" style="1" customWidth="1"/>
    <col min="2" max="2" width="5.109375" style="1" hidden="1" customWidth="1"/>
    <col min="3" max="3" width="44" style="1" customWidth="1"/>
    <col min="4" max="4" width="6.6640625" style="1" customWidth="1"/>
    <col min="5" max="5" width="6.77734375" style="1" customWidth="1"/>
    <col min="6" max="6" width="6.88671875" style="62" customWidth="1"/>
    <col min="7" max="7" width="7.6640625" style="62" customWidth="1"/>
    <col min="8" max="8" width="13.33203125" style="1" bestFit="1" customWidth="1"/>
    <col min="9" max="9" width="3.21875" style="1" bestFit="1" customWidth="1"/>
    <col min="10" max="256" width="8.88671875" style="1"/>
    <col min="257" max="257" width="6.77734375" style="1" customWidth="1"/>
    <col min="258" max="258" width="0" style="1" hidden="1" customWidth="1"/>
    <col min="259" max="259" width="44" style="1" customWidth="1"/>
    <col min="260" max="260" width="6.6640625" style="1" customWidth="1"/>
    <col min="261" max="261" width="6.77734375" style="1" customWidth="1"/>
    <col min="262" max="262" width="6.88671875" style="1" customWidth="1"/>
    <col min="263" max="263" width="7.6640625" style="1" customWidth="1"/>
    <col min="264" max="264" width="13.33203125" style="1" bestFit="1" customWidth="1"/>
    <col min="265" max="265" width="3.21875" style="1" bestFit="1" customWidth="1"/>
    <col min="266" max="512" width="8.88671875" style="1"/>
    <col min="513" max="513" width="6.77734375" style="1" customWidth="1"/>
    <col min="514" max="514" width="0" style="1" hidden="1" customWidth="1"/>
    <col min="515" max="515" width="44" style="1" customWidth="1"/>
    <col min="516" max="516" width="6.6640625" style="1" customWidth="1"/>
    <col min="517" max="517" width="6.77734375" style="1" customWidth="1"/>
    <col min="518" max="518" width="6.88671875" style="1" customWidth="1"/>
    <col min="519" max="519" width="7.6640625" style="1" customWidth="1"/>
    <col min="520" max="520" width="13.33203125" style="1" bestFit="1" customWidth="1"/>
    <col min="521" max="521" width="3.21875" style="1" bestFit="1" customWidth="1"/>
    <col min="522" max="768" width="8.88671875" style="1"/>
    <col min="769" max="769" width="6.77734375" style="1" customWidth="1"/>
    <col min="770" max="770" width="0" style="1" hidden="1" customWidth="1"/>
    <col min="771" max="771" width="44" style="1" customWidth="1"/>
    <col min="772" max="772" width="6.6640625" style="1" customWidth="1"/>
    <col min="773" max="773" width="6.77734375" style="1" customWidth="1"/>
    <col min="774" max="774" width="6.88671875" style="1" customWidth="1"/>
    <col min="775" max="775" width="7.6640625" style="1" customWidth="1"/>
    <col min="776" max="776" width="13.33203125" style="1" bestFit="1" customWidth="1"/>
    <col min="777" max="777" width="3.21875" style="1" bestFit="1" customWidth="1"/>
    <col min="778" max="1024" width="8.88671875" style="1"/>
    <col min="1025" max="1025" width="6.77734375" style="1" customWidth="1"/>
    <col min="1026" max="1026" width="0" style="1" hidden="1" customWidth="1"/>
    <col min="1027" max="1027" width="44" style="1" customWidth="1"/>
    <col min="1028" max="1028" width="6.6640625" style="1" customWidth="1"/>
    <col min="1029" max="1029" width="6.77734375" style="1" customWidth="1"/>
    <col min="1030" max="1030" width="6.88671875" style="1" customWidth="1"/>
    <col min="1031" max="1031" width="7.6640625" style="1" customWidth="1"/>
    <col min="1032" max="1032" width="13.33203125" style="1" bestFit="1" customWidth="1"/>
    <col min="1033" max="1033" width="3.21875" style="1" bestFit="1" customWidth="1"/>
    <col min="1034" max="1280" width="8.88671875" style="1"/>
    <col min="1281" max="1281" width="6.77734375" style="1" customWidth="1"/>
    <col min="1282" max="1282" width="0" style="1" hidden="1" customWidth="1"/>
    <col min="1283" max="1283" width="44" style="1" customWidth="1"/>
    <col min="1284" max="1284" width="6.6640625" style="1" customWidth="1"/>
    <col min="1285" max="1285" width="6.77734375" style="1" customWidth="1"/>
    <col min="1286" max="1286" width="6.88671875" style="1" customWidth="1"/>
    <col min="1287" max="1287" width="7.6640625" style="1" customWidth="1"/>
    <col min="1288" max="1288" width="13.33203125" style="1" bestFit="1" customWidth="1"/>
    <col min="1289" max="1289" width="3.21875" style="1" bestFit="1" customWidth="1"/>
    <col min="1290" max="1536" width="8.88671875" style="1"/>
    <col min="1537" max="1537" width="6.77734375" style="1" customWidth="1"/>
    <col min="1538" max="1538" width="0" style="1" hidden="1" customWidth="1"/>
    <col min="1539" max="1539" width="44" style="1" customWidth="1"/>
    <col min="1540" max="1540" width="6.6640625" style="1" customWidth="1"/>
    <col min="1541" max="1541" width="6.77734375" style="1" customWidth="1"/>
    <col min="1542" max="1542" width="6.88671875" style="1" customWidth="1"/>
    <col min="1543" max="1543" width="7.6640625" style="1" customWidth="1"/>
    <col min="1544" max="1544" width="13.33203125" style="1" bestFit="1" customWidth="1"/>
    <col min="1545" max="1545" width="3.21875" style="1" bestFit="1" customWidth="1"/>
    <col min="1546" max="1792" width="8.88671875" style="1"/>
    <col min="1793" max="1793" width="6.77734375" style="1" customWidth="1"/>
    <col min="1794" max="1794" width="0" style="1" hidden="1" customWidth="1"/>
    <col min="1795" max="1795" width="44" style="1" customWidth="1"/>
    <col min="1796" max="1796" width="6.6640625" style="1" customWidth="1"/>
    <col min="1797" max="1797" width="6.77734375" style="1" customWidth="1"/>
    <col min="1798" max="1798" width="6.88671875" style="1" customWidth="1"/>
    <col min="1799" max="1799" width="7.6640625" style="1" customWidth="1"/>
    <col min="1800" max="1800" width="13.33203125" style="1" bestFit="1" customWidth="1"/>
    <col min="1801" max="1801" width="3.21875" style="1" bestFit="1" customWidth="1"/>
    <col min="1802" max="2048" width="8.88671875" style="1"/>
    <col min="2049" max="2049" width="6.77734375" style="1" customWidth="1"/>
    <col min="2050" max="2050" width="0" style="1" hidden="1" customWidth="1"/>
    <col min="2051" max="2051" width="44" style="1" customWidth="1"/>
    <col min="2052" max="2052" width="6.6640625" style="1" customWidth="1"/>
    <col min="2053" max="2053" width="6.77734375" style="1" customWidth="1"/>
    <col min="2054" max="2054" width="6.88671875" style="1" customWidth="1"/>
    <col min="2055" max="2055" width="7.6640625" style="1" customWidth="1"/>
    <col min="2056" max="2056" width="13.33203125" style="1" bestFit="1" customWidth="1"/>
    <col min="2057" max="2057" width="3.21875" style="1" bestFit="1" customWidth="1"/>
    <col min="2058" max="2304" width="8.88671875" style="1"/>
    <col min="2305" max="2305" width="6.77734375" style="1" customWidth="1"/>
    <col min="2306" max="2306" width="0" style="1" hidden="1" customWidth="1"/>
    <col min="2307" max="2307" width="44" style="1" customWidth="1"/>
    <col min="2308" max="2308" width="6.6640625" style="1" customWidth="1"/>
    <col min="2309" max="2309" width="6.77734375" style="1" customWidth="1"/>
    <col min="2310" max="2310" width="6.88671875" style="1" customWidth="1"/>
    <col min="2311" max="2311" width="7.6640625" style="1" customWidth="1"/>
    <col min="2312" max="2312" width="13.33203125" style="1" bestFit="1" customWidth="1"/>
    <col min="2313" max="2313" width="3.21875" style="1" bestFit="1" customWidth="1"/>
    <col min="2314" max="2560" width="8.88671875" style="1"/>
    <col min="2561" max="2561" width="6.77734375" style="1" customWidth="1"/>
    <col min="2562" max="2562" width="0" style="1" hidden="1" customWidth="1"/>
    <col min="2563" max="2563" width="44" style="1" customWidth="1"/>
    <col min="2564" max="2564" width="6.6640625" style="1" customWidth="1"/>
    <col min="2565" max="2565" width="6.77734375" style="1" customWidth="1"/>
    <col min="2566" max="2566" width="6.88671875" style="1" customWidth="1"/>
    <col min="2567" max="2567" width="7.6640625" style="1" customWidth="1"/>
    <col min="2568" max="2568" width="13.33203125" style="1" bestFit="1" customWidth="1"/>
    <col min="2569" max="2569" width="3.21875" style="1" bestFit="1" customWidth="1"/>
    <col min="2570" max="2816" width="8.88671875" style="1"/>
    <col min="2817" max="2817" width="6.77734375" style="1" customWidth="1"/>
    <col min="2818" max="2818" width="0" style="1" hidden="1" customWidth="1"/>
    <col min="2819" max="2819" width="44" style="1" customWidth="1"/>
    <col min="2820" max="2820" width="6.6640625" style="1" customWidth="1"/>
    <col min="2821" max="2821" width="6.77734375" style="1" customWidth="1"/>
    <col min="2822" max="2822" width="6.88671875" style="1" customWidth="1"/>
    <col min="2823" max="2823" width="7.6640625" style="1" customWidth="1"/>
    <col min="2824" max="2824" width="13.33203125" style="1" bestFit="1" customWidth="1"/>
    <col min="2825" max="2825" width="3.21875" style="1" bestFit="1" customWidth="1"/>
    <col min="2826" max="3072" width="8.88671875" style="1"/>
    <col min="3073" max="3073" width="6.77734375" style="1" customWidth="1"/>
    <col min="3074" max="3074" width="0" style="1" hidden="1" customWidth="1"/>
    <col min="3075" max="3075" width="44" style="1" customWidth="1"/>
    <col min="3076" max="3076" width="6.6640625" style="1" customWidth="1"/>
    <col min="3077" max="3077" width="6.77734375" style="1" customWidth="1"/>
    <col min="3078" max="3078" width="6.88671875" style="1" customWidth="1"/>
    <col min="3079" max="3079" width="7.6640625" style="1" customWidth="1"/>
    <col min="3080" max="3080" width="13.33203125" style="1" bestFit="1" customWidth="1"/>
    <col min="3081" max="3081" width="3.21875" style="1" bestFit="1" customWidth="1"/>
    <col min="3082" max="3328" width="8.88671875" style="1"/>
    <col min="3329" max="3329" width="6.77734375" style="1" customWidth="1"/>
    <col min="3330" max="3330" width="0" style="1" hidden="1" customWidth="1"/>
    <col min="3331" max="3331" width="44" style="1" customWidth="1"/>
    <col min="3332" max="3332" width="6.6640625" style="1" customWidth="1"/>
    <col min="3333" max="3333" width="6.77734375" style="1" customWidth="1"/>
    <col min="3334" max="3334" width="6.88671875" style="1" customWidth="1"/>
    <col min="3335" max="3335" width="7.6640625" style="1" customWidth="1"/>
    <col min="3336" max="3336" width="13.33203125" style="1" bestFit="1" customWidth="1"/>
    <col min="3337" max="3337" width="3.21875" style="1" bestFit="1" customWidth="1"/>
    <col min="3338" max="3584" width="8.88671875" style="1"/>
    <col min="3585" max="3585" width="6.77734375" style="1" customWidth="1"/>
    <col min="3586" max="3586" width="0" style="1" hidden="1" customWidth="1"/>
    <col min="3587" max="3587" width="44" style="1" customWidth="1"/>
    <col min="3588" max="3588" width="6.6640625" style="1" customWidth="1"/>
    <col min="3589" max="3589" width="6.77734375" style="1" customWidth="1"/>
    <col min="3590" max="3590" width="6.88671875" style="1" customWidth="1"/>
    <col min="3591" max="3591" width="7.6640625" style="1" customWidth="1"/>
    <col min="3592" max="3592" width="13.33203125" style="1" bestFit="1" customWidth="1"/>
    <col min="3593" max="3593" width="3.21875" style="1" bestFit="1" customWidth="1"/>
    <col min="3594" max="3840" width="8.88671875" style="1"/>
    <col min="3841" max="3841" width="6.77734375" style="1" customWidth="1"/>
    <col min="3842" max="3842" width="0" style="1" hidden="1" customWidth="1"/>
    <col min="3843" max="3843" width="44" style="1" customWidth="1"/>
    <col min="3844" max="3844" width="6.6640625" style="1" customWidth="1"/>
    <col min="3845" max="3845" width="6.77734375" style="1" customWidth="1"/>
    <col min="3846" max="3846" width="6.88671875" style="1" customWidth="1"/>
    <col min="3847" max="3847" width="7.6640625" style="1" customWidth="1"/>
    <col min="3848" max="3848" width="13.33203125" style="1" bestFit="1" customWidth="1"/>
    <col min="3849" max="3849" width="3.21875" style="1" bestFit="1" customWidth="1"/>
    <col min="3850" max="4096" width="8.88671875" style="1"/>
    <col min="4097" max="4097" width="6.77734375" style="1" customWidth="1"/>
    <col min="4098" max="4098" width="0" style="1" hidden="1" customWidth="1"/>
    <col min="4099" max="4099" width="44" style="1" customWidth="1"/>
    <col min="4100" max="4100" width="6.6640625" style="1" customWidth="1"/>
    <col min="4101" max="4101" width="6.77734375" style="1" customWidth="1"/>
    <col min="4102" max="4102" width="6.88671875" style="1" customWidth="1"/>
    <col min="4103" max="4103" width="7.6640625" style="1" customWidth="1"/>
    <col min="4104" max="4104" width="13.33203125" style="1" bestFit="1" customWidth="1"/>
    <col min="4105" max="4105" width="3.21875" style="1" bestFit="1" customWidth="1"/>
    <col min="4106" max="4352" width="8.88671875" style="1"/>
    <col min="4353" max="4353" width="6.77734375" style="1" customWidth="1"/>
    <col min="4354" max="4354" width="0" style="1" hidden="1" customWidth="1"/>
    <col min="4355" max="4355" width="44" style="1" customWidth="1"/>
    <col min="4356" max="4356" width="6.6640625" style="1" customWidth="1"/>
    <col min="4357" max="4357" width="6.77734375" style="1" customWidth="1"/>
    <col min="4358" max="4358" width="6.88671875" style="1" customWidth="1"/>
    <col min="4359" max="4359" width="7.6640625" style="1" customWidth="1"/>
    <col min="4360" max="4360" width="13.33203125" style="1" bestFit="1" customWidth="1"/>
    <col min="4361" max="4361" width="3.21875" style="1" bestFit="1" customWidth="1"/>
    <col min="4362" max="4608" width="8.88671875" style="1"/>
    <col min="4609" max="4609" width="6.77734375" style="1" customWidth="1"/>
    <col min="4610" max="4610" width="0" style="1" hidden="1" customWidth="1"/>
    <col min="4611" max="4611" width="44" style="1" customWidth="1"/>
    <col min="4612" max="4612" width="6.6640625" style="1" customWidth="1"/>
    <col min="4613" max="4613" width="6.77734375" style="1" customWidth="1"/>
    <col min="4614" max="4614" width="6.88671875" style="1" customWidth="1"/>
    <col min="4615" max="4615" width="7.6640625" style="1" customWidth="1"/>
    <col min="4616" max="4616" width="13.33203125" style="1" bestFit="1" customWidth="1"/>
    <col min="4617" max="4617" width="3.21875" style="1" bestFit="1" customWidth="1"/>
    <col min="4618" max="4864" width="8.88671875" style="1"/>
    <col min="4865" max="4865" width="6.77734375" style="1" customWidth="1"/>
    <col min="4866" max="4866" width="0" style="1" hidden="1" customWidth="1"/>
    <col min="4867" max="4867" width="44" style="1" customWidth="1"/>
    <col min="4868" max="4868" width="6.6640625" style="1" customWidth="1"/>
    <col min="4869" max="4869" width="6.77734375" style="1" customWidth="1"/>
    <col min="4870" max="4870" width="6.88671875" style="1" customWidth="1"/>
    <col min="4871" max="4871" width="7.6640625" style="1" customWidth="1"/>
    <col min="4872" max="4872" width="13.33203125" style="1" bestFit="1" customWidth="1"/>
    <col min="4873" max="4873" width="3.21875" style="1" bestFit="1" customWidth="1"/>
    <col min="4874" max="5120" width="8.88671875" style="1"/>
    <col min="5121" max="5121" width="6.77734375" style="1" customWidth="1"/>
    <col min="5122" max="5122" width="0" style="1" hidden="1" customWidth="1"/>
    <col min="5123" max="5123" width="44" style="1" customWidth="1"/>
    <col min="5124" max="5124" width="6.6640625" style="1" customWidth="1"/>
    <col min="5125" max="5125" width="6.77734375" style="1" customWidth="1"/>
    <col min="5126" max="5126" width="6.88671875" style="1" customWidth="1"/>
    <col min="5127" max="5127" width="7.6640625" style="1" customWidth="1"/>
    <col min="5128" max="5128" width="13.33203125" style="1" bestFit="1" customWidth="1"/>
    <col min="5129" max="5129" width="3.21875" style="1" bestFit="1" customWidth="1"/>
    <col min="5130" max="5376" width="8.88671875" style="1"/>
    <col min="5377" max="5377" width="6.77734375" style="1" customWidth="1"/>
    <col min="5378" max="5378" width="0" style="1" hidden="1" customWidth="1"/>
    <col min="5379" max="5379" width="44" style="1" customWidth="1"/>
    <col min="5380" max="5380" width="6.6640625" style="1" customWidth="1"/>
    <col min="5381" max="5381" width="6.77734375" style="1" customWidth="1"/>
    <col min="5382" max="5382" width="6.88671875" style="1" customWidth="1"/>
    <col min="5383" max="5383" width="7.6640625" style="1" customWidth="1"/>
    <col min="5384" max="5384" width="13.33203125" style="1" bestFit="1" customWidth="1"/>
    <col min="5385" max="5385" width="3.21875" style="1" bestFit="1" customWidth="1"/>
    <col min="5386" max="5632" width="8.88671875" style="1"/>
    <col min="5633" max="5633" width="6.77734375" style="1" customWidth="1"/>
    <col min="5634" max="5634" width="0" style="1" hidden="1" customWidth="1"/>
    <col min="5635" max="5635" width="44" style="1" customWidth="1"/>
    <col min="5636" max="5636" width="6.6640625" style="1" customWidth="1"/>
    <col min="5637" max="5637" width="6.77734375" style="1" customWidth="1"/>
    <col min="5638" max="5638" width="6.88671875" style="1" customWidth="1"/>
    <col min="5639" max="5639" width="7.6640625" style="1" customWidth="1"/>
    <col min="5640" max="5640" width="13.33203125" style="1" bestFit="1" customWidth="1"/>
    <col min="5641" max="5641" width="3.21875" style="1" bestFit="1" customWidth="1"/>
    <col min="5642" max="5888" width="8.88671875" style="1"/>
    <col min="5889" max="5889" width="6.77734375" style="1" customWidth="1"/>
    <col min="5890" max="5890" width="0" style="1" hidden="1" customWidth="1"/>
    <col min="5891" max="5891" width="44" style="1" customWidth="1"/>
    <col min="5892" max="5892" width="6.6640625" style="1" customWidth="1"/>
    <col min="5893" max="5893" width="6.77734375" style="1" customWidth="1"/>
    <col min="5894" max="5894" width="6.88671875" style="1" customWidth="1"/>
    <col min="5895" max="5895" width="7.6640625" style="1" customWidth="1"/>
    <col min="5896" max="5896" width="13.33203125" style="1" bestFit="1" customWidth="1"/>
    <col min="5897" max="5897" width="3.21875" style="1" bestFit="1" customWidth="1"/>
    <col min="5898" max="6144" width="8.88671875" style="1"/>
    <col min="6145" max="6145" width="6.77734375" style="1" customWidth="1"/>
    <col min="6146" max="6146" width="0" style="1" hidden="1" customWidth="1"/>
    <col min="6147" max="6147" width="44" style="1" customWidth="1"/>
    <col min="6148" max="6148" width="6.6640625" style="1" customWidth="1"/>
    <col min="6149" max="6149" width="6.77734375" style="1" customWidth="1"/>
    <col min="6150" max="6150" width="6.88671875" style="1" customWidth="1"/>
    <col min="6151" max="6151" width="7.6640625" style="1" customWidth="1"/>
    <col min="6152" max="6152" width="13.33203125" style="1" bestFit="1" customWidth="1"/>
    <col min="6153" max="6153" width="3.21875" style="1" bestFit="1" customWidth="1"/>
    <col min="6154" max="6400" width="8.88671875" style="1"/>
    <col min="6401" max="6401" width="6.77734375" style="1" customWidth="1"/>
    <col min="6402" max="6402" width="0" style="1" hidden="1" customWidth="1"/>
    <col min="6403" max="6403" width="44" style="1" customWidth="1"/>
    <col min="6404" max="6404" width="6.6640625" style="1" customWidth="1"/>
    <col min="6405" max="6405" width="6.77734375" style="1" customWidth="1"/>
    <col min="6406" max="6406" width="6.88671875" style="1" customWidth="1"/>
    <col min="6407" max="6407" width="7.6640625" style="1" customWidth="1"/>
    <col min="6408" max="6408" width="13.33203125" style="1" bestFit="1" customWidth="1"/>
    <col min="6409" max="6409" width="3.21875" style="1" bestFit="1" customWidth="1"/>
    <col min="6410" max="6656" width="8.88671875" style="1"/>
    <col min="6657" max="6657" width="6.77734375" style="1" customWidth="1"/>
    <col min="6658" max="6658" width="0" style="1" hidden="1" customWidth="1"/>
    <col min="6659" max="6659" width="44" style="1" customWidth="1"/>
    <col min="6660" max="6660" width="6.6640625" style="1" customWidth="1"/>
    <col min="6661" max="6661" width="6.77734375" style="1" customWidth="1"/>
    <col min="6662" max="6662" width="6.88671875" style="1" customWidth="1"/>
    <col min="6663" max="6663" width="7.6640625" style="1" customWidth="1"/>
    <col min="6664" max="6664" width="13.33203125" style="1" bestFit="1" customWidth="1"/>
    <col min="6665" max="6665" width="3.21875" style="1" bestFit="1" customWidth="1"/>
    <col min="6666" max="6912" width="8.88671875" style="1"/>
    <col min="6913" max="6913" width="6.77734375" style="1" customWidth="1"/>
    <col min="6914" max="6914" width="0" style="1" hidden="1" customWidth="1"/>
    <col min="6915" max="6915" width="44" style="1" customWidth="1"/>
    <col min="6916" max="6916" width="6.6640625" style="1" customWidth="1"/>
    <col min="6917" max="6917" width="6.77734375" style="1" customWidth="1"/>
    <col min="6918" max="6918" width="6.88671875" style="1" customWidth="1"/>
    <col min="6919" max="6919" width="7.6640625" style="1" customWidth="1"/>
    <col min="6920" max="6920" width="13.33203125" style="1" bestFit="1" customWidth="1"/>
    <col min="6921" max="6921" width="3.21875" style="1" bestFit="1" customWidth="1"/>
    <col min="6922" max="7168" width="8.88671875" style="1"/>
    <col min="7169" max="7169" width="6.77734375" style="1" customWidth="1"/>
    <col min="7170" max="7170" width="0" style="1" hidden="1" customWidth="1"/>
    <col min="7171" max="7171" width="44" style="1" customWidth="1"/>
    <col min="7172" max="7172" width="6.6640625" style="1" customWidth="1"/>
    <col min="7173" max="7173" width="6.77734375" style="1" customWidth="1"/>
    <col min="7174" max="7174" width="6.88671875" style="1" customWidth="1"/>
    <col min="7175" max="7175" width="7.6640625" style="1" customWidth="1"/>
    <col min="7176" max="7176" width="13.33203125" style="1" bestFit="1" customWidth="1"/>
    <col min="7177" max="7177" width="3.21875" style="1" bestFit="1" customWidth="1"/>
    <col min="7178" max="7424" width="8.88671875" style="1"/>
    <col min="7425" max="7425" width="6.77734375" style="1" customWidth="1"/>
    <col min="7426" max="7426" width="0" style="1" hidden="1" customWidth="1"/>
    <col min="7427" max="7427" width="44" style="1" customWidth="1"/>
    <col min="7428" max="7428" width="6.6640625" style="1" customWidth="1"/>
    <col min="7429" max="7429" width="6.77734375" style="1" customWidth="1"/>
    <col min="7430" max="7430" width="6.88671875" style="1" customWidth="1"/>
    <col min="7431" max="7431" width="7.6640625" style="1" customWidth="1"/>
    <col min="7432" max="7432" width="13.33203125" style="1" bestFit="1" customWidth="1"/>
    <col min="7433" max="7433" width="3.21875" style="1" bestFit="1" customWidth="1"/>
    <col min="7434" max="7680" width="8.88671875" style="1"/>
    <col min="7681" max="7681" width="6.77734375" style="1" customWidth="1"/>
    <col min="7682" max="7682" width="0" style="1" hidden="1" customWidth="1"/>
    <col min="7683" max="7683" width="44" style="1" customWidth="1"/>
    <col min="7684" max="7684" width="6.6640625" style="1" customWidth="1"/>
    <col min="7685" max="7685" width="6.77734375" style="1" customWidth="1"/>
    <col min="7686" max="7686" width="6.88671875" style="1" customWidth="1"/>
    <col min="7687" max="7687" width="7.6640625" style="1" customWidth="1"/>
    <col min="7688" max="7688" width="13.33203125" style="1" bestFit="1" customWidth="1"/>
    <col min="7689" max="7689" width="3.21875" style="1" bestFit="1" customWidth="1"/>
    <col min="7690" max="7936" width="8.88671875" style="1"/>
    <col min="7937" max="7937" width="6.77734375" style="1" customWidth="1"/>
    <col min="7938" max="7938" width="0" style="1" hidden="1" customWidth="1"/>
    <col min="7939" max="7939" width="44" style="1" customWidth="1"/>
    <col min="7940" max="7940" width="6.6640625" style="1" customWidth="1"/>
    <col min="7941" max="7941" width="6.77734375" style="1" customWidth="1"/>
    <col min="7942" max="7942" width="6.88671875" style="1" customWidth="1"/>
    <col min="7943" max="7943" width="7.6640625" style="1" customWidth="1"/>
    <col min="7944" max="7944" width="13.33203125" style="1" bestFit="1" customWidth="1"/>
    <col min="7945" max="7945" width="3.21875" style="1" bestFit="1" customWidth="1"/>
    <col min="7946" max="8192" width="8.88671875" style="1"/>
    <col min="8193" max="8193" width="6.77734375" style="1" customWidth="1"/>
    <col min="8194" max="8194" width="0" style="1" hidden="1" customWidth="1"/>
    <col min="8195" max="8195" width="44" style="1" customWidth="1"/>
    <col min="8196" max="8196" width="6.6640625" style="1" customWidth="1"/>
    <col min="8197" max="8197" width="6.77734375" style="1" customWidth="1"/>
    <col min="8198" max="8198" width="6.88671875" style="1" customWidth="1"/>
    <col min="8199" max="8199" width="7.6640625" style="1" customWidth="1"/>
    <col min="8200" max="8200" width="13.33203125" style="1" bestFit="1" customWidth="1"/>
    <col min="8201" max="8201" width="3.21875" style="1" bestFit="1" customWidth="1"/>
    <col min="8202" max="8448" width="8.88671875" style="1"/>
    <col min="8449" max="8449" width="6.77734375" style="1" customWidth="1"/>
    <col min="8450" max="8450" width="0" style="1" hidden="1" customWidth="1"/>
    <col min="8451" max="8451" width="44" style="1" customWidth="1"/>
    <col min="8452" max="8452" width="6.6640625" style="1" customWidth="1"/>
    <col min="8453" max="8453" width="6.77734375" style="1" customWidth="1"/>
    <col min="8454" max="8454" width="6.88671875" style="1" customWidth="1"/>
    <col min="8455" max="8455" width="7.6640625" style="1" customWidth="1"/>
    <col min="8456" max="8456" width="13.33203125" style="1" bestFit="1" customWidth="1"/>
    <col min="8457" max="8457" width="3.21875" style="1" bestFit="1" customWidth="1"/>
    <col min="8458" max="8704" width="8.88671875" style="1"/>
    <col min="8705" max="8705" width="6.77734375" style="1" customWidth="1"/>
    <col min="8706" max="8706" width="0" style="1" hidden="1" customWidth="1"/>
    <col min="8707" max="8707" width="44" style="1" customWidth="1"/>
    <col min="8708" max="8708" width="6.6640625" style="1" customWidth="1"/>
    <col min="8709" max="8709" width="6.77734375" style="1" customWidth="1"/>
    <col min="8710" max="8710" width="6.88671875" style="1" customWidth="1"/>
    <col min="8711" max="8711" width="7.6640625" style="1" customWidth="1"/>
    <col min="8712" max="8712" width="13.33203125" style="1" bestFit="1" customWidth="1"/>
    <col min="8713" max="8713" width="3.21875" style="1" bestFit="1" customWidth="1"/>
    <col min="8714" max="8960" width="8.88671875" style="1"/>
    <col min="8961" max="8961" width="6.77734375" style="1" customWidth="1"/>
    <col min="8962" max="8962" width="0" style="1" hidden="1" customWidth="1"/>
    <col min="8963" max="8963" width="44" style="1" customWidth="1"/>
    <col min="8964" max="8964" width="6.6640625" style="1" customWidth="1"/>
    <col min="8965" max="8965" width="6.77734375" style="1" customWidth="1"/>
    <col min="8966" max="8966" width="6.88671875" style="1" customWidth="1"/>
    <col min="8967" max="8967" width="7.6640625" style="1" customWidth="1"/>
    <col min="8968" max="8968" width="13.33203125" style="1" bestFit="1" customWidth="1"/>
    <col min="8969" max="8969" width="3.21875" style="1" bestFit="1" customWidth="1"/>
    <col min="8970" max="9216" width="8.88671875" style="1"/>
    <col min="9217" max="9217" width="6.77734375" style="1" customWidth="1"/>
    <col min="9218" max="9218" width="0" style="1" hidden="1" customWidth="1"/>
    <col min="9219" max="9219" width="44" style="1" customWidth="1"/>
    <col min="9220" max="9220" width="6.6640625" style="1" customWidth="1"/>
    <col min="9221" max="9221" width="6.77734375" style="1" customWidth="1"/>
    <col min="9222" max="9222" width="6.88671875" style="1" customWidth="1"/>
    <col min="9223" max="9223" width="7.6640625" style="1" customWidth="1"/>
    <col min="9224" max="9224" width="13.33203125" style="1" bestFit="1" customWidth="1"/>
    <col min="9225" max="9225" width="3.21875" style="1" bestFit="1" customWidth="1"/>
    <col min="9226" max="9472" width="8.88671875" style="1"/>
    <col min="9473" max="9473" width="6.77734375" style="1" customWidth="1"/>
    <col min="9474" max="9474" width="0" style="1" hidden="1" customWidth="1"/>
    <col min="9475" max="9475" width="44" style="1" customWidth="1"/>
    <col min="9476" max="9476" width="6.6640625" style="1" customWidth="1"/>
    <col min="9477" max="9477" width="6.77734375" style="1" customWidth="1"/>
    <col min="9478" max="9478" width="6.88671875" style="1" customWidth="1"/>
    <col min="9479" max="9479" width="7.6640625" style="1" customWidth="1"/>
    <col min="9480" max="9480" width="13.33203125" style="1" bestFit="1" customWidth="1"/>
    <col min="9481" max="9481" width="3.21875" style="1" bestFit="1" customWidth="1"/>
    <col min="9482" max="9728" width="8.88671875" style="1"/>
    <col min="9729" max="9729" width="6.77734375" style="1" customWidth="1"/>
    <col min="9730" max="9730" width="0" style="1" hidden="1" customWidth="1"/>
    <col min="9731" max="9731" width="44" style="1" customWidth="1"/>
    <col min="9732" max="9732" width="6.6640625" style="1" customWidth="1"/>
    <col min="9733" max="9733" width="6.77734375" style="1" customWidth="1"/>
    <col min="9734" max="9734" width="6.88671875" style="1" customWidth="1"/>
    <col min="9735" max="9735" width="7.6640625" style="1" customWidth="1"/>
    <col min="9736" max="9736" width="13.33203125" style="1" bestFit="1" customWidth="1"/>
    <col min="9737" max="9737" width="3.21875" style="1" bestFit="1" customWidth="1"/>
    <col min="9738" max="9984" width="8.88671875" style="1"/>
    <col min="9985" max="9985" width="6.77734375" style="1" customWidth="1"/>
    <col min="9986" max="9986" width="0" style="1" hidden="1" customWidth="1"/>
    <col min="9987" max="9987" width="44" style="1" customWidth="1"/>
    <col min="9988" max="9988" width="6.6640625" style="1" customWidth="1"/>
    <col min="9989" max="9989" width="6.77734375" style="1" customWidth="1"/>
    <col min="9990" max="9990" width="6.88671875" style="1" customWidth="1"/>
    <col min="9991" max="9991" width="7.6640625" style="1" customWidth="1"/>
    <col min="9992" max="9992" width="13.33203125" style="1" bestFit="1" customWidth="1"/>
    <col min="9993" max="9993" width="3.21875" style="1" bestFit="1" customWidth="1"/>
    <col min="9994" max="10240" width="8.88671875" style="1"/>
    <col min="10241" max="10241" width="6.77734375" style="1" customWidth="1"/>
    <col min="10242" max="10242" width="0" style="1" hidden="1" customWidth="1"/>
    <col min="10243" max="10243" width="44" style="1" customWidth="1"/>
    <col min="10244" max="10244" width="6.6640625" style="1" customWidth="1"/>
    <col min="10245" max="10245" width="6.77734375" style="1" customWidth="1"/>
    <col min="10246" max="10246" width="6.88671875" style="1" customWidth="1"/>
    <col min="10247" max="10247" width="7.6640625" style="1" customWidth="1"/>
    <col min="10248" max="10248" width="13.33203125" style="1" bestFit="1" customWidth="1"/>
    <col min="10249" max="10249" width="3.21875" style="1" bestFit="1" customWidth="1"/>
    <col min="10250" max="10496" width="8.88671875" style="1"/>
    <col min="10497" max="10497" width="6.77734375" style="1" customWidth="1"/>
    <col min="10498" max="10498" width="0" style="1" hidden="1" customWidth="1"/>
    <col min="10499" max="10499" width="44" style="1" customWidth="1"/>
    <col min="10500" max="10500" width="6.6640625" style="1" customWidth="1"/>
    <col min="10501" max="10501" width="6.77734375" style="1" customWidth="1"/>
    <col min="10502" max="10502" width="6.88671875" style="1" customWidth="1"/>
    <col min="10503" max="10503" width="7.6640625" style="1" customWidth="1"/>
    <col min="10504" max="10504" width="13.33203125" style="1" bestFit="1" customWidth="1"/>
    <col min="10505" max="10505" width="3.21875" style="1" bestFit="1" customWidth="1"/>
    <col min="10506" max="10752" width="8.88671875" style="1"/>
    <col min="10753" max="10753" width="6.77734375" style="1" customWidth="1"/>
    <col min="10754" max="10754" width="0" style="1" hidden="1" customWidth="1"/>
    <col min="10755" max="10755" width="44" style="1" customWidth="1"/>
    <col min="10756" max="10756" width="6.6640625" style="1" customWidth="1"/>
    <col min="10757" max="10757" width="6.77734375" style="1" customWidth="1"/>
    <col min="10758" max="10758" width="6.88671875" style="1" customWidth="1"/>
    <col min="10759" max="10759" width="7.6640625" style="1" customWidth="1"/>
    <col min="10760" max="10760" width="13.33203125" style="1" bestFit="1" customWidth="1"/>
    <col min="10761" max="10761" width="3.21875" style="1" bestFit="1" customWidth="1"/>
    <col min="10762" max="11008" width="8.88671875" style="1"/>
    <col min="11009" max="11009" width="6.77734375" style="1" customWidth="1"/>
    <col min="11010" max="11010" width="0" style="1" hidden="1" customWidth="1"/>
    <col min="11011" max="11011" width="44" style="1" customWidth="1"/>
    <col min="11012" max="11012" width="6.6640625" style="1" customWidth="1"/>
    <col min="11013" max="11013" width="6.77734375" style="1" customWidth="1"/>
    <col min="11014" max="11014" width="6.88671875" style="1" customWidth="1"/>
    <col min="11015" max="11015" width="7.6640625" style="1" customWidth="1"/>
    <col min="11016" max="11016" width="13.33203125" style="1" bestFit="1" customWidth="1"/>
    <col min="11017" max="11017" width="3.21875" style="1" bestFit="1" customWidth="1"/>
    <col min="11018" max="11264" width="8.88671875" style="1"/>
    <col min="11265" max="11265" width="6.77734375" style="1" customWidth="1"/>
    <col min="11266" max="11266" width="0" style="1" hidden="1" customWidth="1"/>
    <col min="11267" max="11267" width="44" style="1" customWidth="1"/>
    <col min="11268" max="11268" width="6.6640625" style="1" customWidth="1"/>
    <col min="11269" max="11269" width="6.77734375" style="1" customWidth="1"/>
    <col min="11270" max="11270" width="6.88671875" style="1" customWidth="1"/>
    <col min="11271" max="11271" width="7.6640625" style="1" customWidth="1"/>
    <col min="11272" max="11272" width="13.33203125" style="1" bestFit="1" customWidth="1"/>
    <col min="11273" max="11273" width="3.21875" style="1" bestFit="1" customWidth="1"/>
    <col min="11274" max="11520" width="8.88671875" style="1"/>
    <col min="11521" max="11521" width="6.77734375" style="1" customWidth="1"/>
    <col min="11522" max="11522" width="0" style="1" hidden="1" customWidth="1"/>
    <col min="11523" max="11523" width="44" style="1" customWidth="1"/>
    <col min="11524" max="11524" width="6.6640625" style="1" customWidth="1"/>
    <col min="11525" max="11525" width="6.77734375" style="1" customWidth="1"/>
    <col min="11526" max="11526" width="6.88671875" style="1" customWidth="1"/>
    <col min="11527" max="11527" width="7.6640625" style="1" customWidth="1"/>
    <col min="11528" max="11528" width="13.33203125" style="1" bestFit="1" customWidth="1"/>
    <col min="11529" max="11529" width="3.21875" style="1" bestFit="1" customWidth="1"/>
    <col min="11530" max="11776" width="8.88671875" style="1"/>
    <col min="11777" max="11777" width="6.77734375" style="1" customWidth="1"/>
    <col min="11778" max="11778" width="0" style="1" hidden="1" customWidth="1"/>
    <col min="11779" max="11779" width="44" style="1" customWidth="1"/>
    <col min="11780" max="11780" width="6.6640625" style="1" customWidth="1"/>
    <col min="11781" max="11781" width="6.77734375" style="1" customWidth="1"/>
    <col min="11782" max="11782" width="6.88671875" style="1" customWidth="1"/>
    <col min="11783" max="11783" width="7.6640625" style="1" customWidth="1"/>
    <col min="11784" max="11784" width="13.33203125" style="1" bestFit="1" customWidth="1"/>
    <col min="11785" max="11785" width="3.21875" style="1" bestFit="1" customWidth="1"/>
    <col min="11786" max="12032" width="8.88671875" style="1"/>
    <col min="12033" max="12033" width="6.77734375" style="1" customWidth="1"/>
    <col min="12034" max="12034" width="0" style="1" hidden="1" customWidth="1"/>
    <col min="12035" max="12035" width="44" style="1" customWidth="1"/>
    <col min="12036" max="12036" width="6.6640625" style="1" customWidth="1"/>
    <col min="12037" max="12037" width="6.77734375" style="1" customWidth="1"/>
    <col min="12038" max="12038" width="6.88671875" style="1" customWidth="1"/>
    <col min="12039" max="12039" width="7.6640625" style="1" customWidth="1"/>
    <col min="12040" max="12040" width="13.33203125" style="1" bestFit="1" customWidth="1"/>
    <col min="12041" max="12041" width="3.21875" style="1" bestFit="1" customWidth="1"/>
    <col min="12042" max="12288" width="8.88671875" style="1"/>
    <col min="12289" max="12289" width="6.77734375" style="1" customWidth="1"/>
    <col min="12290" max="12290" width="0" style="1" hidden="1" customWidth="1"/>
    <col min="12291" max="12291" width="44" style="1" customWidth="1"/>
    <col min="12292" max="12292" width="6.6640625" style="1" customWidth="1"/>
    <col min="12293" max="12293" width="6.77734375" style="1" customWidth="1"/>
    <col min="12294" max="12294" width="6.88671875" style="1" customWidth="1"/>
    <col min="12295" max="12295" width="7.6640625" style="1" customWidth="1"/>
    <col min="12296" max="12296" width="13.33203125" style="1" bestFit="1" customWidth="1"/>
    <col min="12297" max="12297" width="3.21875" style="1" bestFit="1" customWidth="1"/>
    <col min="12298" max="12544" width="8.88671875" style="1"/>
    <col min="12545" max="12545" width="6.77734375" style="1" customWidth="1"/>
    <col min="12546" max="12546" width="0" style="1" hidden="1" customWidth="1"/>
    <col min="12547" max="12547" width="44" style="1" customWidth="1"/>
    <col min="12548" max="12548" width="6.6640625" style="1" customWidth="1"/>
    <col min="12549" max="12549" width="6.77734375" style="1" customWidth="1"/>
    <col min="12550" max="12550" width="6.88671875" style="1" customWidth="1"/>
    <col min="12551" max="12551" width="7.6640625" style="1" customWidth="1"/>
    <col min="12552" max="12552" width="13.33203125" style="1" bestFit="1" customWidth="1"/>
    <col min="12553" max="12553" width="3.21875" style="1" bestFit="1" customWidth="1"/>
    <col min="12554" max="12800" width="8.88671875" style="1"/>
    <col min="12801" max="12801" width="6.77734375" style="1" customWidth="1"/>
    <col min="12802" max="12802" width="0" style="1" hidden="1" customWidth="1"/>
    <col min="12803" max="12803" width="44" style="1" customWidth="1"/>
    <col min="12804" max="12804" width="6.6640625" style="1" customWidth="1"/>
    <col min="12805" max="12805" width="6.77734375" style="1" customWidth="1"/>
    <col min="12806" max="12806" width="6.88671875" style="1" customWidth="1"/>
    <col min="12807" max="12807" width="7.6640625" style="1" customWidth="1"/>
    <col min="12808" max="12808" width="13.33203125" style="1" bestFit="1" customWidth="1"/>
    <col min="12809" max="12809" width="3.21875" style="1" bestFit="1" customWidth="1"/>
    <col min="12810" max="13056" width="8.88671875" style="1"/>
    <col min="13057" max="13057" width="6.77734375" style="1" customWidth="1"/>
    <col min="13058" max="13058" width="0" style="1" hidden="1" customWidth="1"/>
    <col min="13059" max="13059" width="44" style="1" customWidth="1"/>
    <col min="13060" max="13060" width="6.6640625" style="1" customWidth="1"/>
    <col min="13061" max="13061" width="6.77734375" style="1" customWidth="1"/>
    <col min="13062" max="13062" width="6.88671875" style="1" customWidth="1"/>
    <col min="13063" max="13063" width="7.6640625" style="1" customWidth="1"/>
    <col min="13064" max="13064" width="13.33203125" style="1" bestFit="1" customWidth="1"/>
    <col min="13065" max="13065" width="3.21875" style="1" bestFit="1" customWidth="1"/>
    <col min="13066" max="13312" width="8.88671875" style="1"/>
    <col min="13313" max="13313" width="6.77734375" style="1" customWidth="1"/>
    <col min="13314" max="13314" width="0" style="1" hidden="1" customWidth="1"/>
    <col min="13315" max="13315" width="44" style="1" customWidth="1"/>
    <col min="13316" max="13316" width="6.6640625" style="1" customWidth="1"/>
    <col min="13317" max="13317" width="6.77734375" style="1" customWidth="1"/>
    <col min="13318" max="13318" width="6.88671875" style="1" customWidth="1"/>
    <col min="13319" max="13319" width="7.6640625" style="1" customWidth="1"/>
    <col min="13320" max="13320" width="13.33203125" style="1" bestFit="1" customWidth="1"/>
    <col min="13321" max="13321" width="3.21875" style="1" bestFit="1" customWidth="1"/>
    <col min="13322" max="13568" width="8.88671875" style="1"/>
    <col min="13569" max="13569" width="6.77734375" style="1" customWidth="1"/>
    <col min="13570" max="13570" width="0" style="1" hidden="1" customWidth="1"/>
    <col min="13571" max="13571" width="44" style="1" customWidth="1"/>
    <col min="13572" max="13572" width="6.6640625" style="1" customWidth="1"/>
    <col min="13573" max="13573" width="6.77734375" style="1" customWidth="1"/>
    <col min="13574" max="13574" width="6.88671875" style="1" customWidth="1"/>
    <col min="13575" max="13575" width="7.6640625" style="1" customWidth="1"/>
    <col min="13576" max="13576" width="13.33203125" style="1" bestFit="1" customWidth="1"/>
    <col min="13577" max="13577" width="3.21875" style="1" bestFit="1" customWidth="1"/>
    <col min="13578" max="13824" width="8.88671875" style="1"/>
    <col min="13825" max="13825" width="6.77734375" style="1" customWidth="1"/>
    <col min="13826" max="13826" width="0" style="1" hidden="1" customWidth="1"/>
    <col min="13827" max="13827" width="44" style="1" customWidth="1"/>
    <col min="13828" max="13828" width="6.6640625" style="1" customWidth="1"/>
    <col min="13829" max="13829" width="6.77734375" style="1" customWidth="1"/>
    <col min="13830" max="13830" width="6.88671875" style="1" customWidth="1"/>
    <col min="13831" max="13831" width="7.6640625" style="1" customWidth="1"/>
    <col min="13832" max="13832" width="13.33203125" style="1" bestFit="1" customWidth="1"/>
    <col min="13833" max="13833" width="3.21875" style="1" bestFit="1" customWidth="1"/>
    <col min="13834" max="14080" width="8.88671875" style="1"/>
    <col min="14081" max="14081" width="6.77734375" style="1" customWidth="1"/>
    <col min="14082" max="14082" width="0" style="1" hidden="1" customWidth="1"/>
    <col min="14083" max="14083" width="44" style="1" customWidth="1"/>
    <col min="14084" max="14084" width="6.6640625" style="1" customWidth="1"/>
    <col min="14085" max="14085" width="6.77734375" style="1" customWidth="1"/>
    <col min="14086" max="14086" width="6.88671875" style="1" customWidth="1"/>
    <col min="14087" max="14087" width="7.6640625" style="1" customWidth="1"/>
    <col min="14088" max="14088" width="13.33203125" style="1" bestFit="1" customWidth="1"/>
    <col min="14089" max="14089" width="3.21875" style="1" bestFit="1" customWidth="1"/>
    <col min="14090" max="14336" width="8.88671875" style="1"/>
    <col min="14337" max="14337" width="6.77734375" style="1" customWidth="1"/>
    <col min="14338" max="14338" width="0" style="1" hidden="1" customWidth="1"/>
    <col min="14339" max="14339" width="44" style="1" customWidth="1"/>
    <col min="14340" max="14340" width="6.6640625" style="1" customWidth="1"/>
    <col min="14341" max="14341" width="6.77734375" style="1" customWidth="1"/>
    <col min="14342" max="14342" width="6.88671875" style="1" customWidth="1"/>
    <col min="14343" max="14343" width="7.6640625" style="1" customWidth="1"/>
    <col min="14344" max="14344" width="13.33203125" style="1" bestFit="1" customWidth="1"/>
    <col min="14345" max="14345" width="3.21875" style="1" bestFit="1" customWidth="1"/>
    <col min="14346" max="14592" width="8.88671875" style="1"/>
    <col min="14593" max="14593" width="6.77734375" style="1" customWidth="1"/>
    <col min="14594" max="14594" width="0" style="1" hidden="1" customWidth="1"/>
    <col min="14595" max="14595" width="44" style="1" customWidth="1"/>
    <col min="14596" max="14596" width="6.6640625" style="1" customWidth="1"/>
    <col min="14597" max="14597" width="6.77734375" style="1" customWidth="1"/>
    <col min="14598" max="14598" width="6.88671875" style="1" customWidth="1"/>
    <col min="14599" max="14599" width="7.6640625" style="1" customWidth="1"/>
    <col min="14600" max="14600" width="13.33203125" style="1" bestFit="1" customWidth="1"/>
    <col min="14601" max="14601" width="3.21875" style="1" bestFit="1" customWidth="1"/>
    <col min="14602" max="14848" width="8.88671875" style="1"/>
    <col min="14849" max="14849" width="6.77734375" style="1" customWidth="1"/>
    <col min="14850" max="14850" width="0" style="1" hidden="1" customWidth="1"/>
    <col min="14851" max="14851" width="44" style="1" customWidth="1"/>
    <col min="14852" max="14852" width="6.6640625" style="1" customWidth="1"/>
    <col min="14853" max="14853" width="6.77734375" style="1" customWidth="1"/>
    <col min="14854" max="14854" width="6.88671875" style="1" customWidth="1"/>
    <col min="14855" max="14855" width="7.6640625" style="1" customWidth="1"/>
    <col min="14856" max="14856" width="13.33203125" style="1" bestFit="1" customWidth="1"/>
    <col min="14857" max="14857" width="3.21875" style="1" bestFit="1" customWidth="1"/>
    <col min="14858" max="15104" width="8.88671875" style="1"/>
    <col min="15105" max="15105" width="6.77734375" style="1" customWidth="1"/>
    <col min="15106" max="15106" width="0" style="1" hidden="1" customWidth="1"/>
    <col min="15107" max="15107" width="44" style="1" customWidth="1"/>
    <col min="15108" max="15108" width="6.6640625" style="1" customWidth="1"/>
    <col min="15109" max="15109" width="6.77734375" style="1" customWidth="1"/>
    <col min="15110" max="15110" width="6.88671875" style="1" customWidth="1"/>
    <col min="15111" max="15111" width="7.6640625" style="1" customWidth="1"/>
    <col min="15112" max="15112" width="13.33203125" style="1" bestFit="1" customWidth="1"/>
    <col min="15113" max="15113" width="3.21875" style="1" bestFit="1" customWidth="1"/>
    <col min="15114" max="15360" width="8.88671875" style="1"/>
    <col min="15361" max="15361" width="6.77734375" style="1" customWidth="1"/>
    <col min="15362" max="15362" width="0" style="1" hidden="1" customWidth="1"/>
    <col min="15363" max="15363" width="44" style="1" customWidth="1"/>
    <col min="15364" max="15364" width="6.6640625" style="1" customWidth="1"/>
    <col min="15365" max="15365" width="6.77734375" style="1" customWidth="1"/>
    <col min="15366" max="15366" width="6.88671875" style="1" customWidth="1"/>
    <col min="15367" max="15367" width="7.6640625" style="1" customWidth="1"/>
    <col min="15368" max="15368" width="13.33203125" style="1" bestFit="1" customWidth="1"/>
    <col min="15369" max="15369" width="3.21875" style="1" bestFit="1" customWidth="1"/>
    <col min="15370" max="15616" width="8.88671875" style="1"/>
    <col min="15617" max="15617" width="6.77734375" style="1" customWidth="1"/>
    <col min="15618" max="15618" width="0" style="1" hidden="1" customWidth="1"/>
    <col min="15619" max="15619" width="44" style="1" customWidth="1"/>
    <col min="15620" max="15620" width="6.6640625" style="1" customWidth="1"/>
    <col min="15621" max="15621" width="6.77734375" style="1" customWidth="1"/>
    <col min="15622" max="15622" width="6.88671875" style="1" customWidth="1"/>
    <col min="15623" max="15623" width="7.6640625" style="1" customWidth="1"/>
    <col min="15624" max="15624" width="13.33203125" style="1" bestFit="1" customWidth="1"/>
    <col min="15625" max="15625" width="3.21875" style="1" bestFit="1" customWidth="1"/>
    <col min="15626" max="15872" width="8.88671875" style="1"/>
    <col min="15873" max="15873" width="6.77734375" style="1" customWidth="1"/>
    <col min="15874" max="15874" width="0" style="1" hidden="1" customWidth="1"/>
    <col min="15875" max="15875" width="44" style="1" customWidth="1"/>
    <col min="15876" max="15876" width="6.6640625" style="1" customWidth="1"/>
    <col min="15877" max="15877" width="6.77734375" style="1" customWidth="1"/>
    <col min="15878" max="15878" width="6.88671875" style="1" customWidth="1"/>
    <col min="15879" max="15879" width="7.6640625" style="1" customWidth="1"/>
    <col min="15880" max="15880" width="13.33203125" style="1" bestFit="1" customWidth="1"/>
    <col min="15881" max="15881" width="3.21875" style="1" bestFit="1" customWidth="1"/>
    <col min="15882" max="16128" width="8.88671875" style="1"/>
    <col min="16129" max="16129" width="6.77734375" style="1" customWidth="1"/>
    <col min="16130" max="16130" width="0" style="1" hidden="1" customWidth="1"/>
    <col min="16131" max="16131" width="44" style="1" customWidth="1"/>
    <col min="16132" max="16132" width="6.6640625" style="1" customWidth="1"/>
    <col min="16133" max="16133" width="6.77734375" style="1" customWidth="1"/>
    <col min="16134" max="16134" width="6.88671875" style="1" customWidth="1"/>
    <col min="16135" max="16135" width="7.6640625" style="1" customWidth="1"/>
    <col min="16136" max="16136" width="13.33203125" style="1" bestFit="1" customWidth="1"/>
    <col min="16137" max="16137" width="3.21875" style="1" bestFit="1" customWidth="1"/>
    <col min="16138" max="16384" width="8.88671875" style="1"/>
  </cols>
  <sheetData>
    <row r="1" spans="1:17" x14ac:dyDescent="0.2">
      <c r="J1" s="2"/>
      <c r="K1" s="2"/>
      <c r="L1" s="2"/>
      <c r="M1" s="2"/>
      <c r="N1" s="2"/>
      <c r="O1" s="2"/>
      <c r="P1" s="2"/>
      <c r="Q1" s="2"/>
    </row>
    <row r="2" spans="1:17" s="4" customFormat="1" ht="18.600000000000001" customHeight="1" x14ac:dyDescent="0.3">
      <c r="A2" s="133" t="s">
        <v>122</v>
      </c>
      <c r="B2" s="133"/>
      <c r="C2" s="133"/>
      <c r="D2" s="133"/>
      <c r="E2" s="133"/>
      <c r="F2" s="63"/>
      <c r="G2" s="63"/>
      <c r="H2" s="3"/>
      <c r="I2" s="3"/>
      <c r="J2" s="2"/>
      <c r="K2" s="2"/>
      <c r="L2" s="2"/>
      <c r="M2" s="2"/>
      <c r="N2" s="2"/>
      <c r="O2" s="2"/>
      <c r="P2" s="2"/>
      <c r="Q2" s="2"/>
    </row>
    <row r="3" spans="1:17" s="4" customFormat="1" ht="33" customHeight="1" x14ac:dyDescent="0.25">
      <c r="A3" s="134" t="s">
        <v>125</v>
      </c>
      <c r="B3" s="134"/>
      <c r="C3" s="134"/>
      <c r="D3" s="134"/>
      <c r="E3" s="5"/>
      <c r="F3" s="64"/>
      <c r="G3" s="64"/>
      <c r="H3" s="5"/>
      <c r="I3" s="5"/>
      <c r="J3" s="2"/>
      <c r="K3" s="2"/>
      <c r="L3" s="2"/>
      <c r="M3" s="2"/>
      <c r="N3" s="2"/>
      <c r="O3" s="2"/>
      <c r="P3" s="2"/>
      <c r="Q3" s="2"/>
    </row>
    <row r="4" spans="1:17" s="4" customFormat="1" ht="15.75" x14ac:dyDescent="0.25">
      <c r="A4" s="135" t="s">
        <v>126</v>
      </c>
      <c r="B4" s="135"/>
      <c r="C4" s="135"/>
      <c r="D4" s="135"/>
      <c r="E4" s="6"/>
      <c r="F4" s="65"/>
      <c r="G4" s="64"/>
      <c r="H4" s="5"/>
      <c r="I4" s="5"/>
      <c r="J4" s="2"/>
      <c r="K4" s="2"/>
      <c r="L4" s="2"/>
      <c r="M4" s="2"/>
      <c r="N4" s="2"/>
      <c r="O4" s="2"/>
      <c r="P4" s="2"/>
      <c r="Q4" s="2"/>
    </row>
    <row r="5" spans="1:17" s="4" customFormat="1" ht="15.75" x14ac:dyDescent="0.25">
      <c r="A5" s="136"/>
      <c r="B5" s="136"/>
      <c r="C5" s="136"/>
      <c r="D5" s="6"/>
      <c r="E5" s="6"/>
      <c r="F5" s="65"/>
      <c r="G5" s="64"/>
      <c r="H5" s="5"/>
      <c r="I5" s="5"/>
      <c r="J5" s="2"/>
      <c r="K5" s="2"/>
      <c r="L5" s="2"/>
      <c r="M5" s="2"/>
      <c r="N5" s="2"/>
      <c r="O5" s="2"/>
      <c r="P5" s="2"/>
      <c r="Q5" s="2"/>
    </row>
    <row r="6" spans="1:17" s="7" customFormat="1" ht="13.5" thickBot="1" x14ac:dyDescent="0.25">
      <c r="C6" s="8"/>
      <c r="D6" s="9"/>
      <c r="E6" s="9"/>
      <c r="F6" s="66"/>
      <c r="G6" s="66"/>
      <c r="J6" s="2"/>
      <c r="K6" s="2"/>
      <c r="L6" s="2"/>
      <c r="M6" s="2"/>
      <c r="N6" s="2"/>
      <c r="O6" s="2"/>
      <c r="P6" s="2"/>
      <c r="Q6" s="2"/>
    </row>
    <row r="7" spans="1:17" s="7" customFormat="1" ht="12.75" customHeight="1" x14ac:dyDescent="0.25">
      <c r="A7" s="137" t="s">
        <v>0</v>
      </c>
      <c r="B7" s="139" t="s">
        <v>1</v>
      </c>
      <c r="C7" s="141" t="s">
        <v>2</v>
      </c>
      <c r="D7" s="141" t="s">
        <v>3</v>
      </c>
      <c r="E7" s="143" t="s">
        <v>4</v>
      </c>
      <c r="F7" s="148"/>
      <c r="G7" s="148"/>
    </row>
    <row r="8" spans="1:17" s="7" customFormat="1" ht="31.5" customHeight="1" thickBot="1" x14ac:dyDescent="0.3">
      <c r="A8" s="138"/>
      <c r="B8" s="140"/>
      <c r="C8" s="142"/>
      <c r="D8" s="142"/>
      <c r="E8" s="144"/>
      <c r="F8" s="67"/>
      <c r="G8" s="67"/>
    </row>
    <row r="9" spans="1:17" s="14" customFormat="1" ht="17.25" customHeight="1" x14ac:dyDescent="0.25">
      <c r="A9" s="10" t="s">
        <v>5</v>
      </c>
      <c r="B9" s="11"/>
      <c r="C9" s="12" t="s">
        <v>64</v>
      </c>
      <c r="D9" s="13"/>
      <c r="E9" s="47"/>
      <c r="F9" s="68"/>
      <c r="G9" s="68"/>
    </row>
    <row r="10" spans="1:17" s="7" customFormat="1" ht="17.25" customHeight="1" x14ac:dyDescent="0.25">
      <c r="A10" s="15" t="s">
        <v>7</v>
      </c>
      <c r="B10" s="16"/>
      <c r="C10" s="17" t="s">
        <v>8</v>
      </c>
      <c r="D10" s="18" t="s">
        <v>9</v>
      </c>
      <c r="E10" s="48">
        <v>1</v>
      </c>
      <c r="F10" s="69"/>
      <c r="G10" s="70"/>
    </row>
    <row r="11" spans="1:17" s="7" customFormat="1" ht="17.25" customHeight="1" x14ac:dyDescent="0.25">
      <c r="A11" s="15" t="s">
        <v>10</v>
      </c>
      <c r="B11" s="19"/>
      <c r="C11" s="17" t="s">
        <v>11</v>
      </c>
      <c r="D11" s="18" t="s">
        <v>9</v>
      </c>
      <c r="E11" s="48">
        <v>1</v>
      </c>
      <c r="F11" s="70"/>
      <c r="G11" s="70"/>
    </row>
    <row r="12" spans="1:17" s="7" customFormat="1" ht="15.75" customHeight="1" x14ac:dyDescent="0.25">
      <c r="A12" s="20" t="s">
        <v>12</v>
      </c>
      <c r="B12" s="21"/>
      <c r="C12" s="49" t="s">
        <v>65</v>
      </c>
      <c r="D12" s="50" t="s">
        <v>66</v>
      </c>
      <c r="E12" s="51">
        <v>50</v>
      </c>
      <c r="F12" s="70"/>
      <c r="G12" s="70"/>
    </row>
    <row r="13" spans="1:17" s="7" customFormat="1" ht="18.75" customHeight="1" x14ac:dyDescent="0.25">
      <c r="A13" s="15" t="s">
        <v>15</v>
      </c>
      <c r="B13" s="21"/>
      <c r="C13" s="22" t="s">
        <v>67</v>
      </c>
      <c r="D13" s="18" t="s">
        <v>17</v>
      </c>
      <c r="E13" s="48">
        <f>4*5+313+1.5+2*27.5</f>
        <v>389.5</v>
      </c>
      <c r="F13" s="70"/>
      <c r="G13" s="70"/>
    </row>
    <row r="14" spans="1:17" s="24" customFormat="1" ht="18.75" customHeight="1" x14ac:dyDescent="0.25">
      <c r="A14" s="15" t="s">
        <v>21</v>
      </c>
      <c r="B14" s="21"/>
      <c r="C14" s="22" t="s">
        <v>22</v>
      </c>
      <c r="D14" s="23" t="s">
        <v>9</v>
      </c>
      <c r="E14" s="48">
        <v>1</v>
      </c>
      <c r="F14" s="69"/>
      <c r="G14" s="70"/>
    </row>
    <row r="15" spans="1:17" s="29" customFormat="1" ht="17.25" customHeight="1" x14ac:dyDescent="0.25">
      <c r="A15" s="25" t="s">
        <v>23</v>
      </c>
      <c r="B15" s="26"/>
      <c r="C15" s="27" t="s">
        <v>68</v>
      </c>
      <c r="D15" s="28"/>
      <c r="E15" s="52"/>
      <c r="F15" s="71"/>
      <c r="G15" s="71"/>
    </row>
    <row r="16" spans="1:17" s="24" customFormat="1" ht="27" customHeight="1" x14ac:dyDescent="0.25">
      <c r="A16" s="15" t="s">
        <v>25</v>
      </c>
      <c r="B16" s="21"/>
      <c r="C16" s="22" t="s">
        <v>69</v>
      </c>
      <c r="D16" s="18" t="s">
        <v>27</v>
      </c>
      <c r="E16" s="48">
        <f>5.9*47.6+1.5*24.1+2</f>
        <v>318.99</v>
      </c>
      <c r="F16" s="70"/>
      <c r="G16" s="70"/>
    </row>
    <row r="17" spans="1:8" s="24" customFormat="1" ht="27" customHeight="1" x14ac:dyDescent="0.25">
      <c r="A17" s="15" t="s">
        <v>25</v>
      </c>
      <c r="B17" s="21"/>
      <c r="C17" s="22" t="s">
        <v>70</v>
      </c>
      <c r="D17" s="18" t="s">
        <v>27</v>
      </c>
      <c r="E17" s="48">
        <f>1.1*45.3</f>
        <v>49.83</v>
      </c>
      <c r="F17" s="70"/>
      <c r="G17" s="70"/>
      <c r="H17" s="53"/>
    </row>
    <row r="18" spans="1:8" s="24" customFormat="1" ht="20.25" customHeight="1" x14ac:dyDescent="0.25">
      <c r="A18" s="15" t="s">
        <v>30</v>
      </c>
      <c r="B18" s="21"/>
      <c r="C18" s="22" t="s">
        <v>31</v>
      </c>
      <c r="D18" s="18" t="s">
        <v>17</v>
      </c>
      <c r="E18" s="48">
        <f>14.3*47.6+5.2*24.1</f>
        <v>806.00000000000011</v>
      </c>
      <c r="F18" s="70"/>
      <c r="G18" s="70"/>
      <c r="H18" s="30"/>
    </row>
    <row r="19" spans="1:8" s="24" customFormat="1" ht="30" customHeight="1" x14ac:dyDescent="0.25">
      <c r="A19" s="15" t="s">
        <v>32</v>
      </c>
      <c r="B19" s="21"/>
      <c r="C19" s="22" t="s">
        <v>71</v>
      </c>
      <c r="D19" s="18" t="s">
        <v>27</v>
      </c>
      <c r="E19" s="48">
        <f>1.3*(47.6-6.05)+6.05*2.8</f>
        <v>70.955000000000013</v>
      </c>
      <c r="F19" s="70"/>
      <c r="G19" s="70"/>
    </row>
    <row r="20" spans="1:8" s="24" customFormat="1" ht="17.25" customHeight="1" x14ac:dyDescent="0.25">
      <c r="A20" s="15" t="s">
        <v>34</v>
      </c>
      <c r="B20" s="21"/>
      <c r="C20" s="22" t="s">
        <v>35</v>
      </c>
      <c r="D20" s="18" t="s">
        <v>27</v>
      </c>
      <c r="E20" s="48">
        <f>2.6*21.1+20.45*(2.5+2.6)/2</f>
        <v>107.00749999999999</v>
      </c>
      <c r="F20" s="70"/>
      <c r="G20" s="70"/>
    </row>
    <row r="21" spans="1:8" s="24" customFormat="1" ht="21.75" customHeight="1" x14ac:dyDescent="0.25">
      <c r="A21" s="15" t="s">
        <v>36</v>
      </c>
      <c r="B21" s="31"/>
      <c r="C21" s="22" t="s">
        <v>37</v>
      </c>
      <c r="D21" s="18" t="s">
        <v>27</v>
      </c>
      <c r="E21" s="48">
        <f>2.1*21.1+20.45*(1.22+2.1)/2</f>
        <v>78.257000000000005</v>
      </c>
      <c r="F21" s="70"/>
      <c r="G21" s="70"/>
    </row>
    <row r="22" spans="1:8" s="24" customFormat="1" ht="25.5" customHeight="1" x14ac:dyDescent="0.25">
      <c r="A22" s="15" t="s">
        <v>38</v>
      </c>
      <c r="B22" s="21"/>
      <c r="C22" s="17" t="s">
        <v>39</v>
      </c>
      <c r="D22" s="18" t="s">
        <v>17</v>
      </c>
      <c r="E22" s="51">
        <f>100*1.2+40</f>
        <v>160</v>
      </c>
      <c r="F22" s="70"/>
      <c r="G22" s="70"/>
    </row>
    <row r="23" spans="1:8" s="29" customFormat="1" ht="18" customHeight="1" x14ac:dyDescent="0.25">
      <c r="A23" s="25" t="s">
        <v>40</v>
      </c>
      <c r="B23" s="26"/>
      <c r="C23" s="27" t="s">
        <v>72</v>
      </c>
      <c r="D23" s="32"/>
      <c r="E23" s="54"/>
      <c r="F23" s="71"/>
      <c r="G23" s="71"/>
    </row>
    <row r="24" spans="1:8" s="24" customFormat="1" ht="30" customHeight="1" x14ac:dyDescent="0.25">
      <c r="A24" s="15" t="s">
        <v>42</v>
      </c>
      <c r="B24" s="21"/>
      <c r="C24" s="17" t="s">
        <v>73</v>
      </c>
      <c r="D24" s="18" t="s">
        <v>44</v>
      </c>
      <c r="E24" s="48">
        <f>(71.7-3.95-6.05-4.78-5.9)+21.65+4</f>
        <v>76.67</v>
      </c>
      <c r="F24" s="70"/>
      <c r="G24" s="70"/>
    </row>
    <row r="25" spans="1:8" s="24" customFormat="1" ht="18" customHeight="1" x14ac:dyDescent="0.25">
      <c r="A25" s="15" t="s">
        <v>45</v>
      </c>
      <c r="B25" s="31"/>
      <c r="C25" s="17" t="s">
        <v>46</v>
      </c>
      <c r="D25" s="18" t="s">
        <v>27</v>
      </c>
      <c r="E25" s="48">
        <f>1.75*18.8+6.05*1.65+2.1*16.7+25.5*1.36</f>
        <v>112.63249999999999</v>
      </c>
      <c r="F25" s="70"/>
      <c r="G25" s="70"/>
    </row>
    <row r="26" spans="1:8" s="24" customFormat="1" ht="15.75" customHeight="1" x14ac:dyDescent="0.25">
      <c r="A26" s="15" t="s">
        <v>47</v>
      </c>
      <c r="B26" s="21"/>
      <c r="C26" s="17" t="s">
        <v>48</v>
      </c>
      <c r="D26" s="18" t="s">
        <v>17</v>
      </c>
      <c r="E26" s="48">
        <v>279</v>
      </c>
      <c r="F26" s="70"/>
      <c r="G26" s="70"/>
    </row>
    <row r="27" spans="1:8" s="24" customFormat="1" ht="16.5" customHeight="1" x14ac:dyDescent="0.25">
      <c r="A27" s="15" t="s">
        <v>49</v>
      </c>
      <c r="B27" s="21"/>
      <c r="C27" s="17" t="s">
        <v>50</v>
      </c>
      <c r="D27" s="18" t="s">
        <v>17</v>
      </c>
      <c r="E27" s="48">
        <v>279</v>
      </c>
      <c r="F27" s="70"/>
      <c r="G27" s="70"/>
    </row>
    <row r="28" spans="1:8" s="24" customFormat="1" ht="16.5" customHeight="1" x14ac:dyDescent="0.25">
      <c r="A28" s="15" t="s">
        <v>47</v>
      </c>
      <c r="B28" s="21"/>
      <c r="C28" s="17" t="s">
        <v>74</v>
      </c>
      <c r="D28" s="18" t="s">
        <v>27</v>
      </c>
      <c r="E28" s="48">
        <f>0.65*45.3</f>
        <v>29.445</v>
      </c>
      <c r="F28" s="70"/>
      <c r="G28" s="70"/>
    </row>
    <row r="29" spans="1:8" s="24" customFormat="1" ht="18" customHeight="1" x14ac:dyDescent="0.25">
      <c r="A29" s="15" t="s">
        <v>49</v>
      </c>
      <c r="B29" s="21"/>
      <c r="C29" s="17" t="s">
        <v>75</v>
      </c>
      <c r="D29" s="18" t="s">
        <v>44</v>
      </c>
      <c r="E29" s="48">
        <f>29.5+44.43</f>
        <v>73.930000000000007</v>
      </c>
      <c r="F29" s="70"/>
      <c r="G29" s="70"/>
    </row>
    <row r="30" spans="1:8" s="24" customFormat="1" ht="18.75" customHeight="1" x14ac:dyDescent="0.25">
      <c r="A30" s="15" t="s">
        <v>51</v>
      </c>
      <c r="B30" s="21"/>
      <c r="C30" s="17" t="s">
        <v>76</v>
      </c>
      <c r="D30" s="18" t="s">
        <v>44</v>
      </c>
      <c r="E30" s="55">
        <f>2.62+9.7</f>
        <v>12.32</v>
      </c>
      <c r="F30" s="70"/>
      <c r="G30" s="70"/>
    </row>
    <row r="31" spans="1:8" s="24" customFormat="1" ht="14.25" customHeight="1" x14ac:dyDescent="0.25">
      <c r="A31" s="15" t="s">
        <v>53</v>
      </c>
      <c r="B31" s="21"/>
      <c r="C31" s="17" t="s">
        <v>77</v>
      </c>
      <c r="D31" s="18" t="s">
        <v>44</v>
      </c>
      <c r="E31" s="55">
        <v>3</v>
      </c>
      <c r="F31" s="70"/>
      <c r="G31" s="70"/>
    </row>
    <row r="32" spans="1:8" s="24" customFormat="1" ht="14.25" customHeight="1" x14ac:dyDescent="0.25">
      <c r="A32" s="15" t="s">
        <v>56</v>
      </c>
      <c r="B32" s="21"/>
      <c r="C32" s="17" t="s">
        <v>78</v>
      </c>
      <c r="D32" s="23" t="s">
        <v>20</v>
      </c>
      <c r="E32" s="55">
        <v>1</v>
      </c>
      <c r="F32" s="70"/>
      <c r="G32" s="70"/>
    </row>
    <row r="33" spans="1:11" s="24" customFormat="1" ht="18.75" customHeight="1" x14ac:dyDescent="0.25">
      <c r="A33" s="15" t="s">
        <v>79</v>
      </c>
      <c r="B33" s="21"/>
      <c r="C33" s="17" t="s">
        <v>80</v>
      </c>
      <c r="D33" s="23" t="s">
        <v>20</v>
      </c>
      <c r="E33" s="55">
        <v>1</v>
      </c>
      <c r="F33" s="70"/>
      <c r="G33" s="70"/>
    </row>
    <row r="34" spans="1:11" s="24" customFormat="1" ht="15.75" customHeight="1" x14ac:dyDescent="0.25">
      <c r="A34" s="15" t="s">
        <v>81</v>
      </c>
      <c r="B34" s="21"/>
      <c r="C34" s="17" t="s">
        <v>82</v>
      </c>
      <c r="D34" s="18" t="s">
        <v>17</v>
      </c>
      <c r="E34" s="55">
        <f>(8.075*2+4+8.325+5.5+5+4.5+4.025)*0.22*1.5</f>
        <v>15.674999999999999</v>
      </c>
      <c r="F34" s="70"/>
      <c r="G34" s="70"/>
    </row>
    <row r="35" spans="1:11" s="24" customFormat="1" ht="16.5" customHeight="1" x14ac:dyDescent="0.25">
      <c r="A35" s="15" t="s">
        <v>83</v>
      </c>
      <c r="B35" s="21"/>
      <c r="C35" s="17" t="s">
        <v>84</v>
      </c>
      <c r="D35" s="18" t="s">
        <v>17</v>
      </c>
      <c r="E35" s="55">
        <f>0.45*2 +3.15*45.3</f>
        <v>143.595</v>
      </c>
      <c r="F35" s="70"/>
      <c r="G35" s="70"/>
    </row>
    <row r="36" spans="1:11" s="24" customFormat="1" ht="15.75" customHeight="1" x14ac:dyDescent="0.25">
      <c r="A36" s="15" t="s">
        <v>85</v>
      </c>
      <c r="B36" s="21"/>
      <c r="C36" s="17" t="s">
        <v>86</v>
      </c>
      <c r="D36" s="18" t="s">
        <v>27</v>
      </c>
      <c r="E36" s="55">
        <f>40.7*0.22</f>
        <v>8.9540000000000006</v>
      </c>
      <c r="F36" s="69"/>
      <c r="G36" s="70"/>
    </row>
    <row r="37" spans="1:11" s="24" customFormat="1" ht="13.5" customHeight="1" x14ac:dyDescent="0.25">
      <c r="A37" s="15" t="s">
        <v>87</v>
      </c>
      <c r="B37" s="21"/>
      <c r="C37" s="17" t="s">
        <v>88</v>
      </c>
      <c r="D37" s="18" t="s">
        <v>27</v>
      </c>
      <c r="E37" s="55">
        <f>0.45*45.3</f>
        <v>20.384999999999998</v>
      </c>
      <c r="F37" s="70"/>
      <c r="G37" s="70"/>
    </row>
    <row r="38" spans="1:11" s="24" customFormat="1" ht="18.75" customHeight="1" x14ac:dyDescent="0.25">
      <c r="A38" s="15" t="s">
        <v>89</v>
      </c>
      <c r="B38" s="21"/>
      <c r="C38" s="17" t="s">
        <v>90</v>
      </c>
      <c r="D38" s="18" t="s">
        <v>17</v>
      </c>
      <c r="E38" s="55">
        <v>9.3000000000000007</v>
      </c>
      <c r="F38" s="70"/>
      <c r="G38" s="70"/>
    </row>
    <row r="39" spans="1:11" s="24" customFormat="1" ht="15.75" customHeight="1" x14ac:dyDescent="0.25">
      <c r="A39" s="15" t="s">
        <v>91</v>
      </c>
      <c r="B39" s="21"/>
      <c r="C39" s="17" t="s">
        <v>92</v>
      </c>
      <c r="D39" s="18" t="s">
        <v>20</v>
      </c>
      <c r="E39" s="55">
        <v>40</v>
      </c>
      <c r="F39" s="70"/>
      <c r="G39" s="70"/>
    </row>
    <row r="40" spans="1:11" s="24" customFormat="1" ht="16.5" customHeight="1" x14ac:dyDescent="0.25">
      <c r="A40" s="15" t="s">
        <v>93</v>
      </c>
      <c r="B40" s="21"/>
      <c r="C40" s="17" t="s">
        <v>94</v>
      </c>
      <c r="D40" s="18" t="s">
        <v>95</v>
      </c>
      <c r="E40" s="55">
        <f>(44.46+940)/1000</f>
        <v>0.98446</v>
      </c>
      <c r="F40" s="70"/>
      <c r="G40" s="70"/>
    </row>
    <row r="41" spans="1:11" s="24" customFormat="1" ht="18.75" customHeight="1" x14ac:dyDescent="0.25">
      <c r="A41" s="15" t="s">
        <v>96</v>
      </c>
      <c r="B41" s="21"/>
      <c r="C41" s="17" t="s">
        <v>97</v>
      </c>
      <c r="D41" s="18" t="s">
        <v>95</v>
      </c>
      <c r="E41" s="55">
        <f>1841.65/1000</f>
        <v>1.84165</v>
      </c>
      <c r="F41" s="70"/>
      <c r="G41" s="70"/>
    </row>
    <row r="42" spans="1:11" s="24" customFormat="1" ht="18.75" customHeight="1" thickBot="1" x14ac:dyDescent="0.3">
      <c r="A42" s="56" t="s">
        <v>98</v>
      </c>
      <c r="B42" s="57"/>
      <c r="C42" s="58" t="s">
        <v>99</v>
      </c>
      <c r="D42" s="59" t="s">
        <v>44</v>
      </c>
      <c r="E42" s="60">
        <v>35.5</v>
      </c>
      <c r="F42" s="70"/>
      <c r="G42" s="70"/>
    </row>
    <row r="43" spans="1:11" s="24" customFormat="1" ht="22.5" customHeight="1" x14ac:dyDescent="0.25">
      <c r="A43" s="145" t="s">
        <v>58</v>
      </c>
      <c r="B43" s="146"/>
      <c r="C43" s="146"/>
      <c r="D43" s="146"/>
      <c r="E43" s="147"/>
      <c r="F43" s="70"/>
      <c r="G43" s="72"/>
    </row>
    <row r="44" spans="1:11" s="38" customFormat="1" ht="13.5" hidden="1" x14ac:dyDescent="0.25">
      <c r="A44" s="35"/>
      <c r="B44" s="36"/>
      <c r="C44" s="37" t="s">
        <v>59</v>
      </c>
      <c r="D44" s="119" t="s">
        <v>60</v>
      </c>
      <c r="E44" s="120"/>
      <c r="F44" s="73"/>
      <c r="G44" s="73"/>
      <c r="I44" s="39"/>
      <c r="K44" s="40"/>
    </row>
    <row r="45" spans="1:11" s="38" customFormat="1" ht="13.5" x14ac:dyDescent="0.25">
      <c r="A45" s="121" t="s">
        <v>105</v>
      </c>
      <c r="B45" s="122"/>
      <c r="C45" s="122"/>
      <c r="D45" s="122"/>
      <c r="E45" s="123"/>
      <c r="F45" s="74"/>
      <c r="G45" s="75"/>
      <c r="I45" s="41"/>
    </row>
    <row r="46" spans="1:11" s="38" customFormat="1" ht="13.5" customHeight="1" x14ac:dyDescent="0.2">
      <c r="A46" s="124" t="s">
        <v>61</v>
      </c>
      <c r="B46" s="125"/>
      <c r="C46" s="125"/>
      <c r="D46" s="125"/>
      <c r="E46" s="126"/>
      <c r="F46" s="76"/>
      <c r="G46" s="77"/>
    </row>
    <row r="47" spans="1:11" s="38" customFormat="1" ht="12.75" customHeight="1" x14ac:dyDescent="0.2">
      <c r="A47" s="127" t="s">
        <v>106</v>
      </c>
      <c r="B47" s="128"/>
      <c r="C47" s="128"/>
      <c r="D47" s="128"/>
      <c r="E47" s="129"/>
      <c r="F47" s="76"/>
      <c r="G47" s="78"/>
    </row>
    <row r="48" spans="1:11" s="38" customFormat="1" ht="18" customHeight="1" thickBot="1" x14ac:dyDescent="0.25">
      <c r="A48" s="130" t="s">
        <v>104</v>
      </c>
      <c r="B48" s="131"/>
      <c r="C48" s="131"/>
      <c r="D48" s="131"/>
      <c r="E48" s="132"/>
      <c r="F48" s="79"/>
      <c r="G48" s="78"/>
    </row>
    <row r="49" spans="1:12" s="38" customFormat="1" x14ac:dyDescent="0.2">
      <c r="A49" s="42"/>
      <c r="B49" s="43"/>
      <c r="C49" s="43"/>
      <c r="D49" s="43"/>
      <c r="E49" s="43"/>
      <c r="F49" s="79"/>
      <c r="G49" s="44"/>
      <c r="L49" s="61"/>
    </row>
    <row r="50" spans="1:12" s="38" customFormat="1" x14ac:dyDescent="0.2">
      <c r="A50" s="42"/>
      <c r="B50" s="43"/>
      <c r="C50" s="43"/>
      <c r="D50" s="43"/>
      <c r="E50" s="43"/>
      <c r="F50" s="79"/>
      <c r="G50" s="44"/>
      <c r="H50" s="61"/>
    </row>
    <row r="51" spans="1:12" s="7" customFormat="1" ht="12" customHeight="1" x14ac:dyDescent="0.2">
      <c r="C51" s="45" t="s">
        <v>100</v>
      </c>
      <c r="D51" s="9"/>
      <c r="E51" s="9"/>
      <c r="F51" s="80"/>
      <c r="G51" s="66"/>
    </row>
    <row r="52" spans="1:12" s="7" customFormat="1" ht="12.75" customHeight="1" x14ac:dyDescent="0.2">
      <c r="C52" s="45" t="s">
        <v>101</v>
      </c>
      <c r="F52" s="66"/>
      <c r="G52" s="66"/>
    </row>
  </sheetData>
  <mergeCells count="16">
    <mergeCell ref="F7:G7"/>
    <mergeCell ref="A4:D4"/>
    <mergeCell ref="A47:E47"/>
    <mergeCell ref="A48:E48"/>
    <mergeCell ref="A3:D3"/>
    <mergeCell ref="A5:C5"/>
    <mergeCell ref="A7:A8"/>
    <mergeCell ref="B7:B8"/>
    <mergeCell ref="C7:C8"/>
    <mergeCell ref="D7:D8"/>
    <mergeCell ref="E7:E8"/>
    <mergeCell ref="A2:E2"/>
    <mergeCell ref="A43:E43"/>
    <mergeCell ref="D44:E44"/>
    <mergeCell ref="A45:E45"/>
    <mergeCell ref="A46:E4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Ivo</cp:lastModifiedBy>
  <dcterms:created xsi:type="dcterms:W3CDTF">2019-05-30T15:06:08Z</dcterms:created>
  <dcterms:modified xsi:type="dcterms:W3CDTF">2019-05-31T11:50:16Z</dcterms:modified>
</cp:coreProperties>
</file>